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sha\Downloads\"/>
    </mc:Choice>
  </mc:AlternateContent>
  <xr:revisionPtr revIDLastSave="0" documentId="13_ncr:1_{74DFDA16-179F-4E7E-A315-EFD04FB99847}" xr6:coauthVersionLast="47" xr6:coauthVersionMax="47" xr10:uidLastSave="{00000000-0000-0000-0000-000000000000}"/>
  <bookViews>
    <workbookView xWindow="-120" yWindow="-120" windowWidth="29040" windowHeight="15720" xr2:uid="{09E9D2A2-5ED5-4AC3-99D8-67110C0E8308}"/>
  </bookViews>
  <sheets>
    <sheet name="Fall Report" sheetId="3" r:id="rId1"/>
    <sheet name="Spring Report" sheetId="5" r:id="rId2"/>
    <sheet name="Beg of Yr" sheetId="4" r:id="rId3"/>
    <sheet name="Sample" sheetId="1" r:id="rId4"/>
  </sheets>
  <definedNames>
    <definedName name="_xlnm.Print_Area" localSheetId="2">'Beg of Yr'!$A$1:$R$29</definedName>
    <definedName name="_xlnm.Print_Area" localSheetId="0">'Fall Report'!$A$1:$R$27</definedName>
    <definedName name="_xlnm.Print_Area" localSheetId="3">Sample!$A$1:$R$33</definedName>
    <definedName name="_xlnm.Print_Area" localSheetId="1">'Spring Report'!$A$1:$R$27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3" l="1"/>
  <c r="U25" i="3"/>
  <c r="T25" i="3"/>
  <c r="V26" i="3" s="1"/>
  <c r="D16" i="1"/>
  <c r="V25" i="1"/>
  <c r="U25" i="1"/>
  <c r="V23" i="1"/>
  <c r="T15" i="1"/>
  <c r="T14" i="1"/>
  <c r="T13" i="1"/>
  <c r="B6" i="1"/>
  <c r="D7" i="3"/>
  <c r="B23" i="3"/>
  <c r="E23" i="3" s="1"/>
  <c r="B6" i="3"/>
  <c r="M37" i="5"/>
  <c r="M36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B8" i="5"/>
  <c r="D8" i="5" s="1"/>
  <c r="T7" i="5"/>
  <c r="B7" i="5"/>
  <c r="E7" i="5" s="1"/>
  <c r="V7" i="5" s="1"/>
  <c r="E6" i="5"/>
  <c r="V6" i="5" s="1"/>
  <c r="T11" i="1"/>
  <c r="U8" i="1"/>
  <c r="M37" i="4"/>
  <c r="V23" i="4"/>
  <c r="R38" i="4" s="1"/>
  <c r="E23" i="4"/>
  <c r="M38" i="4" s="1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D9" i="4"/>
  <c r="B10" i="4" s="1"/>
  <c r="D10" i="4" s="1"/>
  <c r="B9" i="4"/>
  <c r="T8" i="4"/>
  <c r="E8" i="4"/>
  <c r="V8" i="4" s="1"/>
  <c r="D8" i="4"/>
  <c r="B8" i="4"/>
  <c r="T7" i="4"/>
  <c r="E7" i="4"/>
  <c r="V7" i="4" s="1"/>
  <c r="C7" i="4"/>
  <c r="B7" i="4"/>
  <c r="E6" i="4"/>
  <c r="V6" i="4" s="1"/>
  <c r="X3" i="4"/>
  <c r="M37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B8" i="3"/>
  <c r="D8" i="3" s="1"/>
  <c r="B7" i="3"/>
  <c r="C7" i="3" s="1"/>
  <c r="E6" i="3"/>
  <c r="V6" i="3" s="1"/>
  <c r="D9" i="1"/>
  <c r="D8" i="1"/>
  <c r="X3" i="1"/>
  <c r="T8" i="1"/>
  <c r="M38" i="3" l="1"/>
  <c r="E8" i="5"/>
  <c r="V8" i="5" s="1"/>
  <c r="B9" i="5"/>
  <c r="D9" i="5" s="1"/>
  <c r="C7" i="5"/>
  <c r="B11" i="4"/>
  <c r="D11" i="4" s="1"/>
  <c r="E10" i="4"/>
  <c r="V10" i="4" s="1"/>
  <c r="E9" i="4"/>
  <c r="B9" i="3"/>
  <c r="D9" i="3" s="1"/>
  <c r="E8" i="3"/>
  <c r="T8" i="3" s="1"/>
  <c r="E7" i="3"/>
  <c r="V23" i="3"/>
  <c r="R38" i="3" s="1"/>
  <c r="B9" i="1"/>
  <c r="B8" i="1"/>
  <c r="E8" i="1" s="1"/>
  <c r="B7" i="1"/>
  <c r="C7" i="1" s="1"/>
  <c r="E23" i="1"/>
  <c r="E6" i="1"/>
  <c r="V6" i="1" s="1"/>
  <c r="E9" i="5" l="1"/>
  <c r="U9" i="5" s="1"/>
  <c r="R37" i="5" s="1"/>
  <c r="B10" i="5"/>
  <c r="D10" i="5" s="1"/>
  <c r="U9" i="4"/>
  <c r="R37" i="4" s="1"/>
  <c r="E11" i="4"/>
  <c r="B12" i="4"/>
  <c r="D12" i="4" s="1"/>
  <c r="E9" i="3"/>
  <c r="U9" i="3" s="1"/>
  <c r="R37" i="3" s="1"/>
  <c r="B10" i="3"/>
  <c r="D10" i="3" s="1"/>
  <c r="T7" i="3"/>
  <c r="B10" i="1"/>
  <c r="R38" i="1"/>
  <c r="M38" i="1"/>
  <c r="M37" i="1"/>
  <c r="E7" i="1"/>
  <c r="T7" i="1" s="1"/>
  <c r="E10" i="5" l="1"/>
  <c r="V10" i="5" s="1"/>
  <c r="B11" i="5"/>
  <c r="D11" i="5" s="1"/>
  <c r="B13" i="4"/>
  <c r="D13" i="4" s="1"/>
  <c r="E12" i="4"/>
  <c r="B11" i="3"/>
  <c r="D11" i="3" s="1"/>
  <c r="E10" i="3"/>
  <c r="D10" i="1"/>
  <c r="B11" i="1" s="1"/>
  <c r="D11" i="1" s="1"/>
  <c r="B12" i="1" s="1"/>
  <c r="D12" i="1" s="1"/>
  <c r="E9" i="1"/>
  <c r="T9" i="1" s="1"/>
  <c r="R37" i="1" s="1"/>
  <c r="E11" i="5" l="1"/>
  <c r="B12" i="5"/>
  <c r="D12" i="5" s="1"/>
  <c r="V12" i="4"/>
  <c r="R36" i="4" s="1"/>
  <c r="R40" i="4" s="1"/>
  <c r="M36" i="4"/>
  <c r="B14" i="4"/>
  <c r="D14" i="4" s="1"/>
  <c r="E13" i="4"/>
  <c r="V10" i="3"/>
  <c r="E11" i="3"/>
  <c r="V11" i="3" s="1"/>
  <c r="B12" i="3"/>
  <c r="D12" i="3" s="1"/>
  <c r="E10" i="1"/>
  <c r="T10" i="1" s="1"/>
  <c r="B13" i="1"/>
  <c r="D13" i="1" s="1"/>
  <c r="E11" i="1"/>
  <c r="E12" i="5" l="1"/>
  <c r="V12" i="5" s="1"/>
  <c r="R36" i="5" s="1"/>
  <c r="B13" i="5"/>
  <c r="D13" i="5" s="1"/>
  <c r="E14" i="4"/>
  <c r="B15" i="4"/>
  <c r="D15" i="4" s="1"/>
  <c r="M36" i="3"/>
  <c r="B13" i="3"/>
  <c r="D13" i="3" s="1"/>
  <c r="E12" i="3"/>
  <c r="V12" i="3" s="1"/>
  <c r="E13" i="1"/>
  <c r="B14" i="1"/>
  <c r="D14" i="1" s="1"/>
  <c r="E12" i="1"/>
  <c r="B14" i="5" l="1"/>
  <c r="D14" i="5" s="1"/>
  <c r="E13" i="5"/>
  <c r="B16" i="4"/>
  <c r="D16" i="4" s="1"/>
  <c r="E15" i="4"/>
  <c r="B14" i="3"/>
  <c r="D14" i="3" s="1"/>
  <c r="E13" i="3"/>
  <c r="V13" i="3" s="1"/>
  <c r="T12" i="1"/>
  <c r="R36" i="1" s="1"/>
  <c r="R40" i="1" s="1"/>
  <c r="M36" i="1"/>
  <c r="E14" i="1"/>
  <c r="B15" i="1"/>
  <c r="B15" i="5" l="1"/>
  <c r="D15" i="5" s="1"/>
  <c r="E14" i="5"/>
  <c r="B17" i="4"/>
  <c r="D17" i="4" s="1"/>
  <c r="E16" i="4"/>
  <c r="E14" i="3"/>
  <c r="B15" i="3"/>
  <c r="D15" i="3" s="1"/>
  <c r="B16" i="1"/>
  <c r="E15" i="1"/>
  <c r="E15" i="5" l="1"/>
  <c r="B16" i="5"/>
  <c r="D16" i="5" s="1"/>
  <c r="B18" i="4"/>
  <c r="D18" i="4" s="1"/>
  <c r="E17" i="4"/>
  <c r="E15" i="3"/>
  <c r="V15" i="3" s="1"/>
  <c r="B16" i="3"/>
  <c r="D16" i="3" s="1"/>
  <c r="E16" i="1"/>
  <c r="T16" i="1" s="1"/>
  <c r="B17" i="1"/>
  <c r="D17" i="1" s="1"/>
  <c r="B17" i="5" l="1"/>
  <c r="D17" i="5" s="1"/>
  <c r="E16" i="5"/>
  <c r="B19" i="4"/>
  <c r="D19" i="4" s="1"/>
  <c r="E18" i="4"/>
  <c r="B17" i="3"/>
  <c r="D17" i="3" s="1"/>
  <c r="E16" i="3"/>
  <c r="V16" i="3" s="1"/>
  <c r="E17" i="1"/>
  <c r="T17" i="1" s="1"/>
  <c r="B18" i="1"/>
  <c r="D18" i="1" s="1"/>
  <c r="B18" i="5" l="1"/>
  <c r="D18" i="5" s="1"/>
  <c r="E17" i="5"/>
  <c r="E19" i="4"/>
  <c r="B20" i="4"/>
  <c r="D20" i="4" s="1"/>
  <c r="B18" i="3"/>
  <c r="D18" i="3" s="1"/>
  <c r="E17" i="3"/>
  <c r="V17" i="3" s="1"/>
  <c r="B19" i="1"/>
  <c r="D19" i="1" s="1"/>
  <c r="E18" i="1"/>
  <c r="T18" i="1" s="1"/>
  <c r="B19" i="5" l="1"/>
  <c r="D19" i="5" s="1"/>
  <c r="E18" i="5"/>
  <c r="B21" i="4"/>
  <c r="D21" i="4" s="1"/>
  <c r="E20" i="4"/>
  <c r="B19" i="3"/>
  <c r="D19" i="3" s="1"/>
  <c r="E18" i="3"/>
  <c r="V18" i="3" s="1"/>
  <c r="B20" i="1"/>
  <c r="D20" i="1" s="1"/>
  <c r="E19" i="1"/>
  <c r="T19" i="1" s="1"/>
  <c r="B20" i="5" l="1"/>
  <c r="D20" i="5" s="1"/>
  <c r="E19" i="5"/>
  <c r="B22" i="4"/>
  <c r="D22" i="4" s="1"/>
  <c r="E22" i="4" s="1"/>
  <c r="E21" i="4"/>
  <c r="E19" i="3"/>
  <c r="V19" i="3" s="1"/>
  <c r="B20" i="3"/>
  <c r="D20" i="3" s="1"/>
  <c r="E20" i="1"/>
  <c r="T20" i="1" s="1"/>
  <c r="B21" i="1"/>
  <c r="D21" i="1" s="1"/>
  <c r="E20" i="5" l="1"/>
  <c r="B21" i="5"/>
  <c r="D21" i="5" s="1"/>
  <c r="B21" i="3"/>
  <c r="D21" i="3" s="1"/>
  <c r="E20" i="3"/>
  <c r="V20" i="3" s="1"/>
  <c r="E21" i="1"/>
  <c r="T21" i="1" s="1"/>
  <c r="B22" i="1"/>
  <c r="D22" i="1" s="1"/>
  <c r="E22" i="1" s="1"/>
  <c r="T22" i="1" s="1"/>
  <c r="T25" i="1" s="1"/>
  <c r="V26" i="1" s="1"/>
  <c r="B22" i="5" l="1"/>
  <c r="D22" i="5" s="1"/>
  <c r="E21" i="5"/>
  <c r="B22" i="3"/>
  <c r="E21" i="3"/>
  <c r="V21" i="3" s="1"/>
  <c r="D22" i="3" l="1"/>
  <c r="E22" i="3" s="1"/>
  <c r="V22" i="3" s="1"/>
  <c r="R36" i="3" s="1"/>
  <c r="R40" i="3" s="1"/>
  <c r="E22" i="5"/>
  <c r="B23" i="5"/>
  <c r="E23" i="5" s="1"/>
  <c r="V23" i="5" l="1"/>
  <c r="R38" i="5" s="1"/>
  <c r="R40" i="5" s="1"/>
  <c r="M38" i="5"/>
</calcChain>
</file>

<file path=xl/sharedStrings.xml><?xml version="1.0" encoding="utf-8"?>
<sst xmlns="http://schemas.openxmlformats.org/spreadsheetml/2006/main" count="467" uniqueCount="100">
  <si>
    <t>Time</t>
  </si>
  <si>
    <t>Start</t>
  </si>
  <si>
    <t>End</t>
  </si>
  <si>
    <t>-</t>
  </si>
  <si>
    <t>Monday</t>
  </si>
  <si>
    <t>Tuesday</t>
  </si>
  <si>
    <t>Wednesday</t>
  </si>
  <si>
    <t>Thursday</t>
  </si>
  <si>
    <t>Friday</t>
  </si>
  <si>
    <t>Reg Educ</t>
  </si>
  <si>
    <t>Reg</t>
  </si>
  <si>
    <t>SPED Para schedule FY24 (8-28-2023 to 5-31-2024)</t>
  </si>
  <si>
    <t>Pay</t>
  </si>
  <si>
    <t>Recess Supervision</t>
  </si>
  <si>
    <t>Assist Student KoKo</t>
  </si>
  <si>
    <t>work with AvEr</t>
  </si>
  <si>
    <t>Reg Hours</t>
  </si>
  <si>
    <t>Supv Hours</t>
  </si>
  <si>
    <t>E-01-110-401-000-740-162</t>
  </si>
  <si>
    <t>E-01-110-203-000-000-144</t>
  </si>
  <si>
    <t>Employee Signature</t>
  </si>
  <si>
    <t>Information Needed on this form:</t>
  </si>
  <si>
    <t>Employee Name &amp; Position</t>
  </si>
  <si>
    <t>Full Time period represented</t>
  </si>
  <si>
    <t>Schedule Details</t>
  </si>
  <si>
    <t>Supervisor Signature and date after review</t>
  </si>
  <si>
    <t>How do we treat passing time, between classes?</t>
  </si>
  <si>
    <t>Any Para Bus time before 7:45 or after3:07pm Needs to be show each day with student initials i.e. KoKo  Otherwise leave this blank</t>
  </si>
  <si>
    <t>Para Bus</t>
  </si>
  <si>
    <t>Sped</t>
  </si>
  <si>
    <t>Bus</t>
  </si>
  <si>
    <t>Total Hours</t>
  </si>
  <si>
    <t>reserved for Bus Para transportation</t>
  </si>
  <si>
    <t>Office Use:</t>
  </si>
  <si>
    <t>Potential Questions:</t>
  </si>
  <si>
    <t>Work with KoKo</t>
  </si>
  <si>
    <t>Lunch</t>
  </si>
  <si>
    <t>Fixed Schedule - Only Special Ed - Fill out form and do a semi-annual certification</t>
  </si>
  <si>
    <t>Schedule Details: M-F from start of school day to end, account for all time</t>
  </si>
  <si>
    <t>Name:  Sample Person</t>
  </si>
  <si>
    <t>Bus Hours</t>
  </si>
  <si>
    <t>E-01-007-760-000-723-144</t>
  </si>
  <si>
    <t>SLD</t>
  </si>
  <si>
    <t>Reg/Supvsr</t>
  </si>
  <si>
    <t>Supvsr</t>
  </si>
  <si>
    <t>Sped - SLD</t>
  </si>
  <si>
    <t>Late Starts?</t>
  </si>
  <si>
    <t>Early Releases?</t>
  </si>
  <si>
    <t>E-Learning?</t>
  </si>
  <si>
    <t>Days not made up, but paid?</t>
  </si>
  <si>
    <t>Sped disability /</t>
  </si>
  <si>
    <t>What if our schedule changes?</t>
  </si>
  <si>
    <t>Is bus pay anytime a student is transported, or just before/after school?</t>
  </si>
  <si>
    <t xml:space="preserve">Fixed Schedule with Special Ed &amp; Gen Ed - Fill out form  </t>
  </si>
  <si>
    <t>I Certify that I Performed work consistent with the attached schedule and as distributed in the above percentages during the Certification Period</t>
  </si>
  <si>
    <t>I certify that I have firsthand knowledge that this employee performed work consistent with the attached Schedule and as distributed in the above percentages during the Certification Period</t>
  </si>
  <si>
    <t>Employee Signature / Date</t>
  </si>
  <si>
    <t>Supervising Teacher/Case Manager &amp; Date</t>
  </si>
  <si>
    <t>Supervisor/Teacher &amp; Date</t>
  </si>
  <si>
    <t>Reg Educ / Title I</t>
  </si>
  <si>
    <t>Disability</t>
  </si>
  <si>
    <t>UFARS Program code for Disability</t>
  </si>
  <si>
    <t>Genereal</t>
  </si>
  <si>
    <t>Speech/Language Imparied</t>
  </si>
  <si>
    <t>Dev Cogn Disability: Mild Moderate</t>
  </si>
  <si>
    <t>Dev Cogn Disability: Severe-Profound</t>
  </si>
  <si>
    <t>Physically Impaired</t>
  </si>
  <si>
    <t>Deaf/Hard-of-Hearing</t>
  </si>
  <si>
    <t>Visually Impaired</t>
  </si>
  <si>
    <t>Specific Learning Disability</t>
  </si>
  <si>
    <t>Emotional/Behavioral Disorder</t>
  </si>
  <si>
    <t>Deaf-Blind</t>
  </si>
  <si>
    <t>Other Health Disabilities</t>
  </si>
  <si>
    <t>Autistic Spectrum Disorders</t>
  </si>
  <si>
    <t>Developmentally Delayed</t>
  </si>
  <si>
    <t>Traumatic Brain Injury</t>
  </si>
  <si>
    <t>Severely Multiply Impaired</t>
  </si>
  <si>
    <t>Sp Ed - Aggregate (three or more disabilities)</t>
  </si>
  <si>
    <t>Sp Ed - Students without Disabilities</t>
  </si>
  <si>
    <t>Office Use - Coding:</t>
  </si>
  <si>
    <t>Variable schedule - complete a PARs report for one pay period per month</t>
  </si>
  <si>
    <t>Lunch break</t>
  </si>
  <si>
    <t>Three Forms</t>
  </si>
  <si>
    <t>Beg of Year - project Schedule</t>
  </si>
  <si>
    <t>End of December - certifying actual work</t>
  </si>
  <si>
    <t>End of School (May/June) - certifying Actual work</t>
  </si>
  <si>
    <t>Employee Signature &amp; Date and Date - for pay period election</t>
  </si>
  <si>
    <t>I Certify that this is my projected schedule and distribution in the above percentages as of the Start of the School Period</t>
  </si>
  <si>
    <t>I certify that I have firsthand knowledge that this employee is scheduled to work consistent with the attached Schedule and as distributed in the above percentages during the Certification Period</t>
  </si>
  <si>
    <t>18 Pay Periods - I would like to be paid over 18 pay periods, from Sept 30 through June 15</t>
  </si>
  <si>
    <t>24 Pay Periods - I would like to be paid over 24 pay periods, from Sept 15 through August 30</t>
  </si>
  <si>
    <t>For Office Use</t>
  </si>
  <si>
    <t>For Office Use:</t>
  </si>
  <si>
    <t>Gen Ed / Title I</t>
  </si>
  <si>
    <t>Gen Educ</t>
  </si>
  <si>
    <t xml:space="preserve">Name:  </t>
  </si>
  <si>
    <t>SPED Para schedule FY24 (8-28-2023 to 12-31-2023)</t>
  </si>
  <si>
    <t>I Certify that I Performed work consistent with the above schedule and as distributed in the above percentages during the Certification Period</t>
  </si>
  <si>
    <t>I certify that I have firsthand knowledge that this employee performed work consistent with the above Schedule and as distributed in the above percentages during the Certification Period</t>
  </si>
  <si>
    <t>SPED Para schedule FY24 (From 12-31-2024 to 06-1-2024)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</si>
</sst>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3" xfId="0" applyNumberFormat="1" applyBorder="1"/>
    <xf numFmtId="164" fontId="0" fillId="0" borderId="4" xfId="0" applyNumberFormat="1" applyBorder="1"/>
    <xf numFmtId="164" fontId="0" fillId="0" borderId="0" xfId="0" quotePrefix="1" applyNumberFormat="1"/>
    <xf numFmtId="164" fontId="0" fillId="0" borderId="0" xfId="0" applyNumberFormat="1"/>
    <xf numFmtId="165" fontId="0" fillId="0" borderId="5" xfId="0" applyNumberFormat="1" applyBorder="1"/>
    <xf numFmtId="0" fontId="0" fillId="0" borderId="4" xfId="0" applyBorder="1"/>
    <xf numFmtId="165" fontId="0" fillId="0" borderId="8" xfId="0" applyNumberFormat="1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1" fillId="0" borderId="7" xfId="0" applyFont="1" applyBorder="1"/>
    <xf numFmtId="164" fontId="0" fillId="2" borderId="1" xfId="0" applyNumberFormat="1" applyFill="1" applyBorder="1"/>
    <xf numFmtId="164" fontId="0" fillId="2" borderId="2" xfId="0" quotePrefix="1" applyNumberFormat="1" applyFill="1" applyBorder="1"/>
    <xf numFmtId="164" fontId="0" fillId="2" borderId="2" xfId="0" applyNumberFormat="1" applyFill="1" applyBorder="1"/>
    <xf numFmtId="165" fontId="0" fillId="2" borderId="3" xfId="0" applyNumberFormat="1" applyFill="1" applyBorder="1"/>
    <xf numFmtId="0" fontId="0" fillId="2" borderId="0" xfId="0" applyFill="1"/>
    <xf numFmtId="164" fontId="0" fillId="2" borderId="6" xfId="0" applyNumberFormat="1" applyFill="1" applyBorder="1"/>
    <xf numFmtId="164" fontId="0" fillId="2" borderId="7" xfId="0" quotePrefix="1" applyNumberFormat="1" applyFill="1" applyBorder="1"/>
    <xf numFmtId="164" fontId="0" fillId="2" borderId="7" xfId="0" applyNumberFormat="1" applyFill="1" applyBorder="1"/>
    <xf numFmtId="165" fontId="0" fillId="2" borderId="8" xfId="0" applyNumberFormat="1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8" xfId="0" applyFill="1" applyBorder="1"/>
    <xf numFmtId="165" fontId="0" fillId="2" borderId="0" xfId="0" applyNumberFormat="1" applyFill="1"/>
    <xf numFmtId="0" fontId="0" fillId="2" borderId="9" xfId="0" applyFill="1" applyBorder="1"/>
    <xf numFmtId="0" fontId="0" fillId="2" borderId="3" xfId="0" applyFill="1" applyBorder="1"/>
    <xf numFmtId="0" fontId="4" fillId="0" borderId="0" xfId="0" applyFont="1"/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0" xfId="0" applyFont="1"/>
    <xf numFmtId="0" fontId="0" fillId="0" borderId="2" xfId="0" applyBorder="1"/>
    <xf numFmtId="0" fontId="0" fillId="0" borderId="6" xfId="0" applyBorder="1"/>
    <xf numFmtId="0" fontId="3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6" fillId="0" borderId="7" xfId="0" applyFont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/>
    <xf numFmtId="0" fontId="0" fillId="0" borderId="8" xfId="0" applyBorder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14" xfId="0" applyBorder="1"/>
    <xf numFmtId="0" fontId="6" fillId="0" borderId="1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165" fontId="10" fillId="2" borderId="3" xfId="0" applyNumberFormat="1" applyFont="1" applyFill="1" applyBorder="1"/>
    <xf numFmtId="165" fontId="10" fillId="0" borderId="5" xfId="0" applyNumberFormat="1" applyFont="1" applyBorder="1"/>
    <xf numFmtId="165" fontId="10" fillId="2" borderId="8" xfId="0" applyNumberFormat="1" applyFont="1" applyFill="1" applyBorder="1"/>
    <xf numFmtId="0" fontId="11" fillId="0" borderId="7" xfId="0" applyFont="1" applyBorder="1"/>
    <xf numFmtId="0" fontId="6" fillId="0" borderId="17" xfId="0" applyFont="1" applyBorder="1"/>
    <xf numFmtId="0" fontId="0" fillId="0" borderId="19" xfId="0" applyBorder="1"/>
    <xf numFmtId="0" fontId="0" fillId="0" borderId="18" xfId="0" applyBorder="1"/>
    <xf numFmtId="0" fontId="0" fillId="0" borderId="7" xfId="0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10" fillId="0" borderId="0" xfId="0" applyNumberFormat="1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4" fontId="0" fillId="0" borderId="15" xfId="0" applyNumberFormat="1" applyBorder="1" applyAlignment="1">
      <alignment horizontal="left"/>
    </xf>
    <xf numFmtId="44" fontId="0" fillId="0" borderId="16" xfId="0" applyNumberFormat="1" applyBorder="1" applyAlignment="1">
      <alignment horizontal="left"/>
    </xf>
    <xf numFmtId="0" fontId="0" fillId="0" borderId="7" xfId="0" applyBorder="1" applyAlignment="1">
      <alignment horizontal="center" wrapText="1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27</xdr:row>
      <xdr:rowOff>133350</xdr:rowOff>
    </xdr:from>
    <xdr:to>
      <xdr:col>1</xdr:col>
      <xdr:colOff>508000</xdr:colOff>
      <xdr:row>27</xdr:row>
      <xdr:rowOff>419100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01D7E3B-3868-10E5-17AC-F8342C9D9219}"/>
            </a:ext>
          </a:extLst>
        </xdr:cNvPr>
        <xdr:cNvSpPr/>
      </xdr:nvSpPr>
      <xdr:spPr>
        <a:xfrm>
          <a:off x="282575" y="9858375"/>
          <a:ext cx="349250" cy="285750"/>
        </a:xfrm>
        <a:prstGeom prst="roundRect">
          <a:avLst/>
        </a:prstGeom>
        <a:noFill/>
        <a:ln w="254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174625</xdr:colOff>
      <xdr:row>28</xdr:row>
      <xdr:rowOff>31750</xdr:rowOff>
    </xdr:from>
    <xdr:to>
      <xdr:col>1</xdr:col>
      <xdr:colOff>523875</xdr:colOff>
      <xdr:row>28</xdr:row>
      <xdr:rowOff>317500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9B0483F2-813D-4EB5-839B-21C25D82043F}"/>
            </a:ext>
          </a:extLst>
        </xdr:cNvPr>
        <xdr:cNvSpPr/>
      </xdr:nvSpPr>
      <xdr:spPr>
        <a:xfrm>
          <a:off x="301625" y="9953625"/>
          <a:ext cx="349250" cy="285750"/>
        </a:xfrm>
        <a:prstGeom prst="roundRect">
          <a:avLst/>
        </a:prstGeom>
        <a:noFill/>
        <a:ln w="254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5F4CB-6985-4BFE-9B35-B731CBED309B}">
  <sheetPr>
    <pageSetUpPr fitToPage="1"/>
  </sheetPr>
  <dimension ref="B2:Z53"/>
  <sheetViews>
    <sheetView tabSelected="1" zoomScale="60" zoomScaleNormal="60" workbookViewId="0">
      <selection activeCell="V14" sqref="V14"/>
    </sheetView>
  </sheetViews>
  <sheetFormatPr defaultRowHeight="15" x14ac:dyDescent="0.25"/>
  <cols>
    <col min="1" max="1" width="1.85546875" customWidth="1"/>
    <col min="2" max="2" width="11" customWidth="1"/>
    <col min="3" max="3" width="1.42578125" customWidth="1"/>
    <col min="4" max="4" width="11.42578125" customWidth="1"/>
    <col min="6" max="6" width="1.5703125" customWidth="1"/>
    <col min="7" max="7" width="23" customWidth="1"/>
    <col min="8" max="8" width="2.5703125" customWidth="1"/>
    <col min="9" max="9" width="23" customWidth="1"/>
    <col min="10" max="10" width="2.5703125" customWidth="1"/>
    <col min="11" max="11" width="23" customWidth="1"/>
    <col min="12" max="12" width="2.5703125" customWidth="1"/>
    <col min="13" max="13" width="23" customWidth="1"/>
    <col min="14" max="14" width="2.5703125" customWidth="1"/>
    <col min="15" max="15" width="23" customWidth="1"/>
    <col min="16" max="16" width="2.85546875" customWidth="1"/>
    <col min="17" max="17" width="14.85546875" customWidth="1"/>
    <col min="18" max="18" width="18.85546875" customWidth="1"/>
    <col min="19" max="19" width="5.28515625" customWidth="1"/>
    <col min="20" max="20" width="12" customWidth="1"/>
    <col min="21" max="22" width="9.140625" customWidth="1"/>
    <col min="24" max="24" width="15.28515625" hidden="1" customWidth="1"/>
    <col min="25" max="25" width="2" hidden="1" customWidth="1"/>
    <col min="26" max="26" width="47.85546875" hidden="1" customWidth="1"/>
  </cols>
  <sheetData>
    <row r="2" spans="2:26" ht="32.25" customHeight="1" thickBot="1" x14ac:dyDescent="0.5">
      <c r="B2" s="73" t="s">
        <v>95</v>
      </c>
      <c r="C2" s="73"/>
      <c r="D2" s="73"/>
      <c r="E2" s="73"/>
      <c r="F2" s="73"/>
      <c r="G2" s="73"/>
      <c r="I2" s="31" t="s">
        <v>96</v>
      </c>
    </row>
    <row r="3" spans="2:26" ht="28.5" customHeight="1" thickBot="1" x14ac:dyDescent="0.45">
      <c r="G3" s="74" t="s">
        <v>24</v>
      </c>
      <c r="H3" s="74"/>
      <c r="I3" s="74"/>
      <c r="J3" s="74"/>
      <c r="K3" s="74"/>
      <c r="L3" s="74"/>
      <c r="M3" s="74"/>
      <c r="N3" s="74"/>
      <c r="O3" s="74"/>
      <c r="Q3" s="2" t="s">
        <v>12</v>
      </c>
      <c r="R3" s="2" t="s">
        <v>50</v>
      </c>
      <c r="T3" s="72" t="s">
        <v>91</v>
      </c>
      <c r="U3" s="72"/>
      <c r="V3" s="72"/>
    </row>
    <row r="4" spans="2:26" x14ac:dyDescent="0.25">
      <c r="B4" s="3" t="s">
        <v>1</v>
      </c>
      <c r="C4" s="3"/>
      <c r="D4" s="3" t="s">
        <v>2</v>
      </c>
      <c r="E4" s="3" t="s">
        <v>0</v>
      </c>
      <c r="G4" s="3" t="s">
        <v>4</v>
      </c>
      <c r="H4" s="3"/>
      <c r="I4" s="3" t="s">
        <v>5</v>
      </c>
      <c r="J4" s="3"/>
      <c r="K4" s="3" t="s">
        <v>6</v>
      </c>
      <c r="L4" s="3"/>
      <c r="M4" s="3" t="s">
        <v>7</v>
      </c>
      <c r="N4" s="3"/>
      <c r="O4" s="3" t="s">
        <v>8</v>
      </c>
      <c r="P4" s="3"/>
      <c r="Q4" s="3" t="s">
        <v>43</v>
      </c>
      <c r="R4" s="3" t="s">
        <v>59</v>
      </c>
      <c r="T4" s="3" t="s">
        <v>29</v>
      </c>
      <c r="U4" s="3" t="s">
        <v>10</v>
      </c>
      <c r="V4" s="3" t="s">
        <v>30</v>
      </c>
    </row>
    <row r="5" spans="2:26" ht="9" customHeight="1" thickBot="1" x14ac:dyDescent="0.3"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6" ht="30" customHeight="1" thickBot="1" x14ac:dyDescent="0.3">
      <c r="B6" s="16">
        <f>+D6</f>
        <v>0.32291666666666669</v>
      </c>
      <c r="C6" s="17" t="s">
        <v>3</v>
      </c>
      <c r="D6" s="18">
        <v>0.32291666666666669</v>
      </c>
      <c r="E6" s="19">
        <f>IF(D6="","",+D6-B6)</f>
        <v>0</v>
      </c>
      <c r="F6" s="20"/>
      <c r="G6" s="75"/>
      <c r="H6" s="75"/>
      <c r="I6" s="75"/>
      <c r="J6" s="75"/>
      <c r="K6" s="75"/>
      <c r="L6" s="75"/>
      <c r="M6" s="75"/>
      <c r="N6" s="75"/>
      <c r="O6" s="75"/>
      <c r="P6" s="20"/>
      <c r="Q6" s="29"/>
      <c r="R6" s="30"/>
      <c r="S6" s="20"/>
      <c r="T6" s="28"/>
      <c r="U6" s="28"/>
      <c r="V6" s="28">
        <f>+E6</f>
        <v>0</v>
      </c>
      <c r="X6" s="35" t="s">
        <v>61</v>
      </c>
      <c r="Y6" s="35"/>
      <c r="Z6" s="2" t="s">
        <v>60</v>
      </c>
    </row>
    <row r="7" spans="2:26" ht="30" customHeight="1" thickBot="1" x14ac:dyDescent="0.35">
      <c r="B7" s="5">
        <f>+D6</f>
        <v>0.32291666666666669</v>
      </c>
      <c r="C7" s="6" t="str">
        <f>IF(B7="","","-")</f>
        <v>-</v>
      </c>
      <c r="D7" s="7">
        <f>+B7+0.010417*2</f>
        <v>0.3437506666666667</v>
      </c>
      <c r="E7" s="8">
        <f t="shared" ref="E7:E23" si="0">IF(D7="","",+D7-B7)</f>
        <v>2.0834000000000019E-2</v>
      </c>
      <c r="G7" s="32"/>
      <c r="H7" s="33"/>
      <c r="I7" s="32"/>
      <c r="J7" s="33"/>
      <c r="K7" s="32"/>
      <c r="L7" s="33"/>
      <c r="M7" s="32"/>
      <c r="N7" s="33"/>
      <c r="O7" s="32"/>
      <c r="Q7" s="13"/>
      <c r="R7" s="12"/>
      <c r="T7" s="1">
        <f>+E7</f>
        <v>2.0834000000000019E-2</v>
      </c>
      <c r="U7" s="1"/>
      <c r="X7" s="51">
        <v>400</v>
      </c>
      <c r="Y7" s="52"/>
      <c r="Z7" s="53" t="s">
        <v>62</v>
      </c>
    </row>
    <row r="8" spans="2:26" ht="30" customHeight="1" thickBot="1" x14ac:dyDescent="0.35">
      <c r="B8" s="5">
        <f>+D7</f>
        <v>0.3437506666666667</v>
      </c>
      <c r="C8" s="6" t="s">
        <v>3</v>
      </c>
      <c r="D8" s="7">
        <f>+B8+0.010417*2</f>
        <v>0.36458466666666672</v>
      </c>
      <c r="E8" s="8">
        <f t="shared" si="0"/>
        <v>2.0834000000000019E-2</v>
      </c>
      <c r="G8" s="32"/>
      <c r="H8" s="33"/>
      <c r="I8" s="32"/>
      <c r="J8" s="33"/>
      <c r="K8" s="32"/>
      <c r="L8" s="33"/>
      <c r="M8" s="32"/>
      <c r="N8" s="33"/>
      <c r="O8" s="32"/>
      <c r="Q8" s="13"/>
      <c r="R8" s="12"/>
      <c r="T8" s="1">
        <f>+E8</f>
        <v>2.0834000000000019E-2</v>
      </c>
      <c r="U8" s="1"/>
      <c r="X8" s="54">
        <v>401</v>
      </c>
      <c r="Y8" s="48"/>
      <c r="Z8" s="55" t="s">
        <v>63</v>
      </c>
    </row>
    <row r="9" spans="2:26" ht="30" customHeight="1" thickBot="1" x14ac:dyDescent="0.35">
      <c r="B9" s="5">
        <f t="shared" ref="B9:B22" si="1">+D8</f>
        <v>0.36458466666666672</v>
      </c>
      <c r="C9" s="6" t="s">
        <v>3</v>
      </c>
      <c r="D9" s="7">
        <f t="shared" ref="D9:D21" si="2">+B9+0.010417*2</f>
        <v>0.38541866666666674</v>
      </c>
      <c r="E9" s="8">
        <f t="shared" si="0"/>
        <v>2.0834000000000019E-2</v>
      </c>
      <c r="G9" s="33"/>
      <c r="H9" s="33"/>
      <c r="I9" s="33"/>
      <c r="J9" s="33"/>
      <c r="K9" s="33"/>
      <c r="L9" s="33"/>
      <c r="M9" s="33"/>
      <c r="N9" s="33"/>
      <c r="O9" s="33"/>
      <c r="Q9" s="13"/>
      <c r="R9" s="12"/>
      <c r="T9" s="1" t="str">
        <f t="shared" ref="T9:T22" si="3">IF(R9="Spec Ed",E9*1,"")</f>
        <v/>
      </c>
      <c r="U9" s="1">
        <f>+E9</f>
        <v>2.0834000000000019E-2</v>
      </c>
      <c r="V9" s="1"/>
      <c r="X9" s="54">
        <v>402</v>
      </c>
      <c r="Y9" s="48"/>
      <c r="Z9" s="55" t="s">
        <v>64</v>
      </c>
    </row>
    <row r="10" spans="2:26" ht="30" customHeight="1" thickBot="1" x14ac:dyDescent="0.35">
      <c r="B10" s="5">
        <f t="shared" si="1"/>
        <v>0.38541866666666674</v>
      </c>
      <c r="C10" s="6" t="s">
        <v>3</v>
      </c>
      <c r="D10" s="7">
        <f t="shared" si="2"/>
        <v>0.40625266666666676</v>
      </c>
      <c r="E10" s="8">
        <f t="shared" si="0"/>
        <v>2.0834000000000019E-2</v>
      </c>
      <c r="G10" s="32"/>
      <c r="H10" s="33"/>
      <c r="I10" s="32"/>
      <c r="J10" s="33"/>
      <c r="K10" s="32"/>
      <c r="L10" s="33"/>
      <c r="M10" s="32"/>
      <c r="N10" s="33"/>
      <c r="O10" s="32"/>
      <c r="Q10" s="13"/>
      <c r="R10" s="12"/>
      <c r="T10" s="1" t="str">
        <f t="shared" si="3"/>
        <v/>
      </c>
      <c r="U10" s="1"/>
      <c r="V10" s="1">
        <f t="shared" ref="V10:V22" si="4">+E10</f>
        <v>2.0834000000000019E-2</v>
      </c>
      <c r="X10" s="54">
        <v>403</v>
      </c>
      <c r="Y10" s="48"/>
      <c r="Z10" s="55" t="s">
        <v>65</v>
      </c>
    </row>
    <row r="11" spans="2:26" ht="30" customHeight="1" thickBot="1" x14ac:dyDescent="0.35">
      <c r="B11" s="5">
        <f t="shared" si="1"/>
        <v>0.40625266666666676</v>
      </c>
      <c r="C11" s="6" t="s">
        <v>3</v>
      </c>
      <c r="D11" s="7">
        <f t="shared" si="2"/>
        <v>0.42708666666666678</v>
      </c>
      <c r="E11" s="8">
        <f t="shared" si="0"/>
        <v>2.0834000000000019E-2</v>
      </c>
      <c r="G11" s="32"/>
      <c r="H11" s="33"/>
      <c r="I11" s="32"/>
      <c r="J11" s="33"/>
      <c r="K11" s="32"/>
      <c r="L11" s="33"/>
      <c r="M11" s="32"/>
      <c r="N11" s="33"/>
      <c r="O11" s="32"/>
      <c r="Q11" s="13"/>
      <c r="R11" s="12"/>
      <c r="T11" s="1" t="str">
        <f t="shared" si="3"/>
        <v/>
      </c>
      <c r="U11" s="1"/>
      <c r="V11" s="1">
        <f t="shared" si="4"/>
        <v>2.0834000000000019E-2</v>
      </c>
      <c r="X11" s="54">
        <v>404</v>
      </c>
      <c r="Y11" s="48"/>
      <c r="Z11" s="55" t="s">
        <v>66</v>
      </c>
    </row>
    <row r="12" spans="2:26" ht="30" customHeight="1" thickBot="1" x14ac:dyDescent="0.35">
      <c r="B12" s="5">
        <f t="shared" si="1"/>
        <v>0.42708666666666678</v>
      </c>
      <c r="C12" s="6" t="s">
        <v>3</v>
      </c>
      <c r="D12" s="7">
        <f t="shared" si="2"/>
        <v>0.4479206666666668</v>
      </c>
      <c r="E12" s="8">
        <f t="shared" si="0"/>
        <v>2.0834000000000019E-2</v>
      </c>
      <c r="G12" s="32"/>
      <c r="H12" s="33"/>
      <c r="I12" s="32"/>
      <c r="J12" s="33"/>
      <c r="K12" s="32"/>
      <c r="L12" s="33"/>
      <c r="M12" s="32"/>
      <c r="N12" s="33"/>
      <c r="O12" s="32"/>
      <c r="Q12" s="13"/>
      <c r="R12" s="12"/>
      <c r="T12" s="1" t="str">
        <f t="shared" si="3"/>
        <v/>
      </c>
      <c r="U12" s="1"/>
      <c r="V12" s="1">
        <f t="shared" si="4"/>
        <v>2.0834000000000019E-2</v>
      </c>
      <c r="X12" s="54">
        <v>405</v>
      </c>
      <c r="Y12" s="48"/>
      <c r="Z12" s="55" t="s">
        <v>67</v>
      </c>
    </row>
    <row r="13" spans="2:26" ht="30" customHeight="1" thickBot="1" x14ac:dyDescent="0.35">
      <c r="B13" s="5">
        <f t="shared" si="1"/>
        <v>0.4479206666666668</v>
      </c>
      <c r="C13" s="6" t="s">
        <v>3</v>
      </c>
      <c r="D13" s="7">
        <f t="shared" si="2"/>
        <v>0.46875466666666682</v>
      </c>
      <c r="E13" s="8">
        <f t="shared" si="0"/>
        <v>2.0834000000000019E-2</v>
      </c>
      <c r="G13" s="32"/>
      <c r="H13" s="33"/>
      <c r="I13" s="32"/>
      <c r="J13" s="33"/>
      <c r="K13" s="32"/>
      <c r="L13" s="33"/>
      <c r="M13" s="32"/>
      <c r="N13" s="33"/>
      <c r="O13" s="32"/>
      <c r="Q13" s="13"/>
      <c r="R13" s="12"/>
      <c r="T13" s="1" t="str">
        <f t="shared" si="3"/>
        <v/>
      </c>
      <c r="U13" s="1"/>
      <c r="V13" s="1">
        <f t="shared" si="4"/>
        <v>2.0834000000000019E-2</v>
      </c>
      <c r="X13" s="54">
        <v>406</v>
      </c>
      <c r="Y13" s="48"/>
      <c r="Z13" s="55" t="s">
        <v>68</v>
      </c>
    </row>
    <row r="14" spans="2:26" ht="30" customHeight="1" thickBot="1" x14ac:dyDescent="0.35">
      <c r="B14" s="5">
        <f t="shared" si="1"/>
        <v>0.46875466666666682</v>
      </c>
      <c r="C14" s="6" t="s">
        <v>3</v>
      </c>
      <c r="D14" s="7">
        <f t="shared" si="2"/>
        <v>0.48958866666666684</v>
      </c>
      <c r="E14" s="8">
        <f t="shared" si="0"/>
        <v>2.0834000000000019E-2</v>
      </c>
      <c r="G14" s="64" t="s">
        <v>36</v>
      </c>
      <c r="H14" s="64"/>
      <c r="I14" s="64"/>
      <c r="J14" s="64"/>
      <c r="K14" s="64"/>
      <c r="L14" s="64"/>
      <c r="M14" s="64"/>
      <c r="N14" s="64"/>
      <c r="O14" s="64"/>
      <c r="Q14" s="13"/>
      <c r="R14" s="12"/>
      <c r="T14" s="1" t="str">
        <f t="shared" si="3"/>
        <v/>
      </c>
      <c r="U14" s="1"/>
      <c r="V14" s="1"/>
      <c r="X14" s="54">
        <v>407</v>
      </c>
      <c r="Y14" s="48"/>
      <c r="Z14" s="55" t="s">
        <v>69</v>
      </c>
    </row>
    <row r="15" spans="2:26" ht="30" customHeight="1" thickBot="1" x14ac:dyDescent="0.35">
      <c r="B15" s="5">
        <f t="shared" si="1"/>
        <v>0.48958866666666684</v>
      </c>
      <c r="C15" s="6" t="s">
        <v>3</v>
      </c>
      <c r="D15" s="7">
        <f t="shared" si="2"/>
        <v>0.5104226666666668</v>
      </c>
      <c r="E15" s="8">
        <f t="shared" si="0"/>
        <v>2.0833999999999964E-2</v>
      </c>
      <c r="G15" s="64"/>
      <c r="H15" s="33"/>
      <c r="I15" s="64"/>
      <c r="J15" s="33"/>
      <c r="K15" s="64"/>
      <c r="L15" s="33"/>
      <c r="M15" s="64"/>
      <c r="N15" s="33"/>
      <c r="O15" s="64"/>
      <c r="Q15" s="13"/>
      <c r="R15" s="12"/>
      <c r="T15" s="1" t="str">
        <f t="shared" si="3"/>
        <v/>
      </c>
      <c r="U15" s="1"/>
      <c r="V15" s="1">
        <f t="shared" si="4"/>
        <v>2.0833999999999964E-2</v>
      </c>
      <c r="X15" s="54">
        <v>408</v>
      </c>
      <c r="Y15" s="48"/>
      <c r="Z15" s="55" t="s">
        <v>70</v>
      </c>
    </row>
    <row r="16" spans="2:26" ht="30" customHeight="1" thickBot="1" x14ac:dyDescent="0.35">
      <c r="B16" s="5">
        <f>+D15</f>
        <v>0.5104226666666668</v>
      </c>
      <c r="C16" s="6" t="s">
        <v>3</v>
      </c>
      <c r="D16" s="7">
        <f t="shared" si="2"/>
        <v>0.53125666666666682</v>
      </c>
      <c r="E16" s="8">
        <f t="shared" si="0"/>
        <v>2.0834000000000019E-2</v>
      </c>
      <c r="G16" s="32"/>
      <c r="H16" s="33"/>
      <c r="I16" s="32"/>
      <c r="J16" s="33"/>
      <c r="K16" s="32"/>
      <c r="L16" s="33"/>
      <c r="M16" s="32"/>
      <c r="N16" s="33"/>
      <c r="O16" s="32"/>
      <c r="Q16" s="13"/>
      <c r="R16" s="12"/>
      <c r="T16" s="1" t="str">
        <f t="shared" si="3"/>
        <v/>
      </c>
      <c r="U16" s="1"/>
      <c r="V16" s="1">
        <f t="shared" si="4"/>
        <v>2.0834000000000019E-2</v>
      </c>
      <c r="X16" s="54">
        <v>409</v>
      </c>
      <c r="Y16" s="48"/>
      <c r="Z16" s="55" t="s">
        <v>71</v>
      </c>
    </row>
    <row r="17" spans="2:26" ht="30" customHeight="1" thickBot="1" x14ac:dyDescent="0.35">
      <c r="B17" s="5">
        <f t="shared" si="1"/>
        <v>0.53125666666666682</v>
      </c>
      <c r="C17" s="6" t="s">
        <v>3</v>
      </c>
      <c r="D17" s="7">
        <f t="shared" si="2"/>
        <v>0.55209066666666684</v>
      </c>
      <c r="E17" s="8">
        <f t="shared" si="0"/>
        <v>2.0834000000000019E-2</v>
      </c>
      <c r="G17" s="32"/>
      <c r="H17" s="33"/>
      <c r="I17" s="32"/>
      <c r="J17" s="33"/>
      <c r="K17" s="32"/>
      <c r="L17" s="33"/>
      <c r="M17" s="32"/>
      <c r="N17" s="33"/>
      <c r="O17" s="32"/>
      <c r="Q17" s="13"/>
      <c r="R17" s="12"/>
      <c r="T17" s="1" t="str">
        <f t="shared" si="3"/>
        <v/>
      </c>
      <c r="U17" s="1"/>
      <c r="V17" s="1">
        <f t="shared" si="4"/>
        <v>2.0834000000000019E-2</v>
      </c>
      <c r="X17" s="54">
        <v>410</v>
      </c>
      <c r="Y17" s="48"/>
      <c r="Z17" s="55" t="s">
        <v>72</v>
      </c>
    </row>
    <row r="18" spans="2:26" ht="30" customHeight="1" thickBot="1" x14ac:dyDescent="0.35">
      <c r="B18" s="5">
        <f t="shared" si="1"/>
        <v>0.55209066666666684</v>
      </c>
      <c r="C18" s="6" t="s">
        <v>3</v>
      </c>
      <c r="D18" s="7">
        <f t="shared" si="2"/>
        <v>0.57292466666666686</v>
      </c>
      <c r="E18" s="8">
        <f t="shared" si="0"/>
        <v>2.0834000000000019E-2</v>
      </c>
      <c r="G18" s="32"/>
      <c r="H18" s="33"/>
      <c r="I18" s="32"/>
      <c r="J18" s="33"/>
      <c r="K18" s="32"/>
      <c r="L18" s="33"/>
      <c r="M18" s="32"/>
      <c r="N18" s="33"/>
      <c r="O18" s="32"/>
      <c r="Q18" s="13"/>
      <c r="R18" s="12"/>
      <c r="T18" s="1" t="str">
        <f t="shared" si="3"/>
        <v/>
      </c>
      <c r="U18" s="1"/>
      <c r="V18" s="1">
        <f t="shared" si="4"/>
        <v>2.0834000000000019E-2</v>
      </c>
      <c r="X18" s="54">
        <v>411</v>
      </c>
      <c r="Y18" s="48"/>
      <c r="Z18" s="55" t="s">
        <v>73</v>
      </c>
    </row>
    <row r="19" spans="2:26" ht="30" customHeight="1" thickBot="1" x14ac:dyDescent="0.35">
      <c r="B19" s="5">
        <f t="shared" si="1"/>
        <v>0.57292466666666686</v>
      </c>
      <c r="C19" s="6" t="s">
        <v>3</v>
      </c>
      <c r="D19" s="7">
        <f t="shared" si="2"/>
        <v>0.59375866666666688</v>
      </c>
      <c r="E19" s="8">
        <f t="shared" si="0"/>
        <v>2.0834000000000019E-2</v>
      </c>
      <c r="G19" s="32"/>
      <c r="H19" s="33"/>
      <c r="I19" s="32"/>
      <c r="J19" s="33"/>
      <c r="K19" s="32"/>
      <c r="L19" s="33"/>
      <c r="M19" s="32"/>
      <c r="N19" s="33"/>
      <c r="O19" s="32"/>
      <c r="Q19" s="13"/>
      <c r="R19" s="12"/>
      <c r="T19" s="1" t="str">
        <f t="shared" si="3"/>
        <v/>
      </c>
      <c r="U19" s="1"/>
      <c r="V19" s="1">
        <f t="shared" si="4"/>
        <v>2.0834000000000019E-2</v>
      </c>
      <c r="X19" s="54">
        <v>412</v>
      </c>
      <c r="Y19" s="48"/>
      <c r="Z19" s="55" t="s">
        <v>74</v>
      </c>
    </row>
    <row r="20" spans="2:26" ht="30" customHeight="1" thickBot="1" x14ac:dyDescent="0.35">
      <c r="B20" s="5">
        <f t="shared" si="1"/>
        <v>0.59375866666666688</v>
      </c>
      <c r="C20" s="6" t="s">
        <v>3</v>
      </c>
      <c r="D20" s="7">
        <f t="shared" si="2"/>
        <v>0.6145926666666669</v>
      </c>
      <c r="E20" s="8">
        <f t="shared" si="0"/>
        <v>2.0834000000000019E-2</v>
      </c>
      <c r="G20" s="32"/>
      <c r="H20" s="33"/>
      <c r="I20" s="32"/>
      <c r="J20" s="33"/>
      <c r="K20" s="32"/>
      <c r="L20" s="33"/>
      <c r="M20" s="32"/>
      <c r="N20" s="33"/>
      <c r="O20" s="32"/>
      <c r="Q20" s="13"/>
      <c r="R20" s="12"/>
      <c r="T20" s="1" t="str">
        <f t="shared" si="3"/>
        <v/>
      </c>
      <c r="U20" s="1"/>
      <c r="V20" s="1">
        <f t="shared" si="4"/>
        <v>2.0834000000000019E-2</v>
      </c>
      <c r="X20" s="54">
        <v>414</v>
      </c>
      <c r="Y20" s="48"/>
      <c r="Z20" s="55" t="s">
        <v>75</v>
      </c>
    </row>
    <row r="21" spans="2:26" ht="30" customHeight="1" thickBot="1" x14ac:dyDescent="0.35">
      <c r="B21" s="5">
        <f t="shared" si="1"/>
        <v>0.6145926666666669</v>
      </c>
      <c r="C21" s="6" t="s">
        <v>3</v>
      </c>
      <c r="D21" s="7">
        <f t="shared" si="2"/>
        <v>0.63542666666666692</v>
      </c>
      <c r="E21" s="8">
        <f t="shared" si="0"/>
        <v>2.0834000000000019E-2</v>
      </c>
      <c r="G21" s="32"/>
      <c r="H21" s="33"/>
      <c r="I21" s="32"/>
      <c r="J21" s="33"/>
      <c r="K21" s="32"/>
      <c r="L21" s="33"/>
      <c r="M21" s="32"/>
      <c r="N21" s="33"/>
      <c r="O21" s="32"/>
      <c r="Q21" s="13"/>
      <c r="R21" s="12"/>
      <c r="T21" s="1" t="str">
        <f t="shared" si="3"/>
        <v/>
      </c>
      <c r="U21" s="1"/>
      <c r="V21" s="1">
        <f t="shared" si="4"/>
        <v>2.0834000000000019E-2</v>
      </c>
      <c r="X21" s="54">
        <v>416</v>
      </c>
      <c r="Y21" s="48"/>
      <c r="Z21" s="55" t="s">
        <v>76</v>
      </c>
    </row>
    <row r="22" spans="2:26" ht="30" customHeight="1" thickBot="1" x14ac:dyDescent="0.35">
      <c r="B22" s="5">
        <f t="shared" si="1"/>
        <v>0.63542666666666692</v>
      </c>
      <c r="C22" s="6" t="s">
        <v>3</v>
      </c>
      <c r="D22" s="67">
        <f>+B22</f>
        <v>0.63542666666666692</v>
      </c>
      <c r="E22" s="8">
        <f t="shared" si="0"/>
        <v>0</v>
      </c>
      <c r="G22" s="32"/>
      <c r="H22" s="33"/>
      <c r="I22" s="32"/>
      <c r="J22" s="33"/>
      <c r="K22" s="32"/>
      <c r="L22" s="33"/>
      <c r="M22" s="32"/>
      <c r="N22" s="33"/>
      <c r="O22" s="32"/>
      <c r="Q22" s="13"/>
      <c r="R22" s="12"/>
      <c r="T22" s="1" t="str">
        <f t="shared" si="3"/>
        <v/>
      </c>
      <c r="U22" s="1"/>
      <c r="V22" s="1">
        <f t="shared" si="4"/>
        <v>0</v>
      </c>
      <c r="X22" s="54">
        <v>420</v>
      </c>
      <c r="Y22" s="48"/>
      <c r="Z22" s="55" t="s">
        <v>77</v>
      </c>
    </row>
    <row r="23" spans="2:26" ht="30" customHeight="1" thickBot="1" x14ac:dyDescent="0.35">
      <c r="B23" s="21">
        <f>+D23</f>
        <v>0.66666666666666663</v>
      </c>
      <c r="C23" s="22" t="s">
        <v>3</v>
      </c>
      <c r="D23" s="23">
        <v>0.66666666666666663</v>
      </c>
      <c r="E23" s="24">
        <f t="shared" si="0"/>
        <v>0</v>
      </c>
      <c r="F23" s="20"/>
      <c r="G23" s="25" t="s">
        <v>32</v>
      </c>
      <c r="H23" s="20"/>
      <c r="I23" s="25"/>
      <c r="J23" s="20"/>
      <c r="K23" s="25"/>
      <c r="L23" s="20"/>
      <c r="M23" s="25"/>
      <c r="N23" s="20"/>
      <c r="O23" s="25"/>
      <c r="P23" s="20"/>
      <c r="Q23" s="26"/>
      <c r="R23" s="27"/>
      <c r="S23" s="20"/>
      <c r="T23" s="28"/>
      <c r="U23" s="28"/>
      <c r="V23" s="28">
        <f>+E23</f>
        <v>0</v>
      </c>
      <c r="X23" s="44">
        <v>422</v>
      </c>
      <c r="Y23" s="45"/>
      <c r="Z23" s="56" t="s">
        <v>78</v>
      </c>
    </row>
    <row r="24" spans="2:26" ht="15.75" thickBot="1" x14ac:dyDescent="0.3"/>
    <row r="25" spans="2:26" ht="39.6" customHeight="1" x14ac:dyDescent="0.3">
      <c r="B25" s="68" t="s">
        <v>97</v>
      </c>
      <c r="C25" s="69"/>
      <c r="D25" s="69"/>
      <c r="E25" s="69"/>
      <c r="F25" s="69"/>
      <c r="G25" s="69"/>
      <c r="H25" s="69"/>
      <c r="I25" s="70"/>
      <c r="J25" s="47"/>
      <c r="K25" s="68" t="s">
        <v>98</v>
      </c>
      <c r="L25" s="69"/>
      <c r="M25" s="69"/>
      <c r="N25" s="69"/>
      <c r="O25" s="69"/>
      <c r="P25" s="69"/>
      <c r="Q25" s="69"/>
      <c r="R25" s="71"/>
      <c r="T25" s="1">
        <f>SUM(T6:T23)</f>
        <v>4.1668000000000038E-2</v>
      </c>
      <c r="U25" s="1">
        <f t="shared" ref="U25:V25" si="5">SUM(U6:U23)</f>
        <v>2.0834000000000019E-2</v>
      </c>
      <c r="V25" s="1">
        <f t="shared" si="5"/>
        <v>0.22917400000000016</v>
      </c>
    </row>
    <row r="26" spans="2:26" ht="28.5" customHeight="1" thickBot="1" x14ac:dyDescent="0.35">
      <c r="B26" s="38"/>
      <c r="C26" s="14"/>
      <c r="D26" s="14"/>
      <c r="E26" s="14"/>
      <c r="F26" s="14"/>
      <c r="G26" s="43"/>
      <c r="H26" s="14"/>
      <c r="I26" s="49"/>
      <c r="K26" s="38"/>
      <c r="L26" s="14"/>
      <c r="M26" s="14"/>
      <c r="O26" s="14"/>
      <c r="P26" s="14"/>
      <c r="Q26" s="14"/>
      <c r="R26" s="46"/>
      <c r="T26" t="s">
        <v>31</v>
      </c>
      <c r="V26" s="1">
        <f>SUM(T25:V25)</f>
        <v>0.29167600000000021</v>
      </c>
    </row>
    <row r="27" spans="2:26" ht="27.4" customHeight="1" thickBot="1" x14ac:dyDescent="0.35">
      <c r="B27" s="44" t="s">
        <v>56</v>
      </c>
      <c r="C27" s="45"/>
      <c r="D27" s="45"/>
      <c r="E27" s="45"/>
      <c r="F27" s="45"/>
      <c r="G27" s="45"/>
      <c r="H27" s="45"/>
      <c r="I27" s="50"/>
      <c r="J27" s="48"/>
      <c r="K27" s="44" t="s">
        <v>57</v>
      </c>
      <c r="L27" s="14"/>
      <c r="M27" s="14"/>
      <c r="N27" s="14"/>
      <c r="O27" s="45" t="s">
        <v>58</v>
      </c>
      <c r="P27" s="14"/>
      <c r="Q27" s="14"/>
      <c r="R27" s="46"/>
    </row>
    <row r="31" spans="2:26" ht="21" hidden="1" x14ac:dyDescent="0.35">
      <c r="B31" s="36" t="s">
        <v>37</v>
      </c>
    </row>
    <row r="32" spans="2:26" ht="21" hidden="1" x14ac:dyDescent="0.35">
      <c r="B32" s="36" t="s">
        <v>53</v>
      </c>
    </row>
    <row r="33" spans="2:18" ht="21" hidden="1" x14ac:dyDescent="0.35">
      <c r="B33" s="36" t="s">
        <v>80</v>
      </c>
    </row>
    <row r="34" spans="2:18" hidden="1" x14ac:dyDescent="0.25"/>
    <row r="35" spans="2:18" ht="15.75" hidden="1" thickBot="1" x14ac:dyDescent="0.3">
      <c r="K35" s="40" t="s">
        <v>33</v>
      </c>
      <c r="O35" s="40" t="s">
        <v>79</v>
      </c>
    </row>
    <row r="36" spans="2:18" ht="15.75" hidden="1" thickBot="1" x14ac:dyDescent="0.3">
      <c r="B36" s="15" t="s">
        <v>21</v>
      </c>
      <c r="C36" s="14"/>
      <c r="D36" s="14"/>
      <c r="E36" s="14"/>
      <c r="F36" s="14"/>
      <c r="G36" s="14"/>
      <c r="K36" s="11" t="s">
        <v>16</v>
      </c>
      <c r="L36" s="37"/>
      <c r="M36" s="4">
        <f>SUMIF(Q6:Q22,"Reg",E6:E22)</f>
        <v>0</v>
      </c>
      <c r="O36" t="s">
        <v>18</v>
      </c>
      <c r="Q36" t="s">
        <v>45</v>
      </c>
      <c r="R36" s="1">
        <f>SUM(V7:V22)</f>
        <v>0.22917400000000016</v>
      </c>
    </row>
    <row r="37" spans="2:18" hidden="1" x14ac:dyDescent="0.25">
      <c r="B37" t="s">
        <v>22</v>
      </c>
      <c r="K37" s="9" t="s">
        <v>17</v>
      </c>
      <c r="M37" s="8">
        <f>SUMIF(Q6:Q22,"Supv",E6:E22)</f>
        <v>0</v>
      </c>
      <c r="O37" t="s">
        <v>19</v>
      </c>
      <c r="Q37" t="s">
        <v>10</v>
      </c>
      <c r="R37" s="1">
        <f>SUM(U7:U22)</f>
        <v>2.0834000000000019E-2</v>
      </c>
    </row>
    <row r="38" spans="2:18" ht="15.75" hidden="1" thickBot="1" x14ac:dyDescent="0.3">
      <c r="B38" t="s">
        <v>23</v>
      </c>
      <c r="K38" s="38" t="s">
        <v>40</v>
      </c>
      <c r="L38" s="14"/>
      <c r="M38" s="10">
        <f>+E23+E6</f>
        <v>0</v>
      </c>
      <c r="O38" t="s">
        <v>41</v>
      </c>
      <c r="Q38" t="s">
        <v>30</v>
      </c>
      <c r="R38" s="1">
        <f>+V23+V6</f>
        <v>0</v>
      </c>
    </row>
    <row r="39" spans="2:18" hidden="1" x14ac:dyDescent="0.25">
      <c r="B39" t="s">
        <v>38</v>
      </c>
    </row>
    <row r="40" spans="2:18" hidden="1" x14ac:dyDescent="0.25">
      <c r="B40" t="s">
        <v>20</v>
      </c>
      <c r="Q40" t="s">
        <v>31</v>
      </c>
      <c r="R40" s="1">
        <f>SUM(R36:R39)</f>
        <v>0.25000800000000017</v>
      </c>
    </row>
    <row r="41" spans="2:18" ht="15.75" hidden="1" thickBot="1" x14ac:dyDescent="0.3">
      <c r="B41" s="14" t="s">
        <v>25</v>
      </c>
      <c r="C41" s="14"/>
      <c r="D41" s="14"/>
      <c r="E41" s="14"/>
      <c r="F41" s="14"/>
      <c r="G41" s="14"/>
    </row>
    <row r="42" spans="2:18" hidden="1" x14ac:dyDescent="0.25"/>
    <row r="43" spans="2:18" hidden="1" x14ac:dyDescent="0.25"/>
    <row r="44" spans="2:18" hidden="1" x14ac:dyDescent="0.25"/>
    <row r="45" spans="2:18" ht="26.25" hidden="1" x14ac:dyDescent="0.4">
      <c r="B45" s="39" t="s">
        <v>34</v>
      </c>
    </row>
    <row r="46" spans="2:18" hidden="1" x14ac:dyDescent="0.25">
      <c r="B46" s="40" t="s">
        <v>26</v>
      </c>
    </row>
    <row r="47" spans="2:18" hidden="1" x14ac:dyDescent="0.25">
      <c r="B47" s="40" t="s">
        <v>46</v>
      </c>
    </row>
    <row r="48" spans="2:18" hidden="1" x14ac:dyDescent="0.25">
      <c r="B48" s="40" t="s">
        <v>47</v>
      </c>
    </row>
    <row r="49" spans="2:2" hidden="1" x14ac:dyDescent="0.25">
      <c r="B49" s="40" t="s">
        <v>48</v>
      </c>
    </row>
    <row r="50" spans="2:2" hidden="1" x14ac:dyDescent="0.25">
      <c r="B50" s="40" t="s">
        <v>49</v>
      </c>
    </row>
    <row r="51" spans="2:2" ht="15.75" hidden="1" x14ac:dyDescent="0.25">
      <c r="B51" s="41" t="s">
        <v>51</v>
      </c>
    </row>
    <row r="52" spans="2:2" ht="15.75" hidden="1" x14ac:dyDescent="0.25">
      <c r="B52" s="42" t="s">
        <v>52</v>
      </c>
    </row>
    <row r="53" spans="2:2" hidden="1" x14ac:dyDescent="0.25"/>
  </sheetData>
  <mergeCells count="6">
    <mergeCell ref="B25:I25"/>
    <mergeCell ref="K25:R25"/>
    <mergeCell ref="T3:V3"/>
    <mergeCell ref="B2:G2"/>
    <mergeCell ref="G3:O3"/>
    <mergeCell ref="G6:O6"/>
  </mergeCells>
  <printOptions horizontalCentered="1"/>
  <pageMargins left="0.45" right="0.45" top="0.5" bottom="0.5" header="0.3" footer="0.3"/>
  <pageSetup scale="6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641A-5BCC-4287-940F-7318AE50342D}">
  <sheetPr>
    <pageSetUpPr fitToPage="1"/>
  </sheetPr>
  <dimension ref="B2:Z53"/>
  <sheetViews>
    <sheetView zoomScale="60" zoomScaleNormal="60" workbookViewId="0">
      <selection activeCell="K11" sqref="K11"/>
    </sheetView>
  </sheetViews>
  <sheetFormatPr defaultRowHeight="15" x14ac:dyDescent="0.25"/>
  <cols>
    <col min="1" max="1" width="1.85546875" customWidth="1"/>
    <col min="2" max="2" width="11" customWidth="1"/>
    <col min="3" max="3" width="1.42578125" customWidth="1"/>
    <col min="4" max="4" width="11.42578125" customWidth="1"/>
    <col min="6" max="6" width="1.5703125" customWidth="1"/>
    <col min="7" max="7" width="23" customWidth="1"/>
    <col min="8" max="8" width="2.5703125" customWidth="1"/>
    <col min="9" max="9" width="23" customWidth="1"/>
    <col min="10" max="10" width="2.5703125" customWidth="1"/>
    <col min="11" max="11" width="23" customWidth="1"/>
    <col min="12" max="12" width="2.5703125" customWidth="1"/>
    <col min="13" max="13" width="23" customWidth="1"/>
    <col min="14" max="14" width="2.5703125" customWidth="1"/>
    <col min="15" max="15" width="23" customWidth="1"/>
    <col min="16" max="16" width="2.85546875" customWidth="1"/>
    <col min="17" max="17" width="14.85546875" customWidth="1"/>
    <col min="18" max="18" width="18.85546875" customWidth="1"/>
    <col min="19" max="19" width="5.28515625" customWidth="1"/>
    <col min="20" max="20" width="12" customWidth="1"/>
    <col min="21" max="22" width="9.140625" customWidth="1"/>
    <col min="23" max="23" width="0" hidden="1" customWidth="1"/>
    <col min="24" max="24" width="15.28515625" hidden="1" customWidth="1"/>
    <col min="25" max="25" width="2" hidden="1" customWidth="1"/>
    <col min="26" max="26" width="47.85546875" hidden="1" customWidth="1"/>
  </cols>
  <sheetData>
    <row r="2" spans="2:26" ht="32.25" customHeight="1" thickBot="1" x14ac:dyDescent="0.5">
      <c r="B2" s="73" t="s">
        <v>95</v>
      </c>
      <c r="C2" s="73"/>
      <c r="D2" s="73"/>
      <c r="E2" s="73"/>
      <c r="F2" s="73"/>
      <c r="G2" s="73"/>
      <c r="I2" s="31" t="s">
        <v>99</v>
      </c>
    </row>
    <row r="3" spans="2:26" ht="28.5" customHeight="1" thickBot="1" x14ac:dyDescent="0.45">
      <c r="G3" s="74" t="s">
        <v>24</v>
      </c>
      <c r="H3" s="74"/>
      <c r="I3" s="74"/>
      <c r="J3" s="74"/>
      <c r="K3" s="74"/>
      <c r="L3" s="74"/>
      <c r="M3" s="74"/>
      <c r="N3" s="74"/>
      <c r="O3" s="74"/>
      <c r="Q3" s="2" t="s">
        <v>12</v>
      </c>
      <c r="R3" s="2" t="s">
        <v>50</v>
      </c>
      <c r="T3" s="72" t="s">
        <v>91</v>
      </c>
      <c r="U3" s="72"/>
      <c r="V3" s="72"/>
    </row>
    <row r="4" spans="2:26" x14ac:dyDescent="0.25">
      <c r="B4" s="3" t="s">
        <v>1</v>
      </c>
      <c r="C4" s="3"/>
      <c r="D4" s="3" t="s">
        <v>2</v>
      </c>
      <c r="E4" s="3" t="s">
        <v>0</v>
      </c>
      <c r="G4" s="3" t="s">
        <v>4</v>
      </c>
      <c r="H4" s="3"/>
      <c r="I4" s="3" t="s">
        <v>5</v>
      </c>
      <c r="J4" s="3"/>
      <c r="K4" s="3" t="s">
        <v>6</v>
      </c>
      <c r="L4" s="3"/>
      <c r="M4" s="3" t="s">
        <v>7</v>
      </c>
      <c r="N4" s="3"/>
      <c r="O4" s="3" t="s">
        <v>8</v>
      </c>
      <c r="P4" s="3"/>
      <c r="Q4" s="3" t="s">
        <v>43</v>
      </c>
      <c r="R4" s="3" t="s">
        <v>59</v>
      </c>
      <c r="T4" s="3" t="s">
        <v>29</v>
      </c>
      <c r="U4" s="3" t="s">
        <v>10</v>
      </c>
      <c r="V4" s="3" t="s">
        <v>30</v>
      </c>
    </row>
    <row r="5" spans="2:26" ht="9" customHeight="1" thickBot="1" x14ac:dyDescent="0.3"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6" ht="30" customHeight="1" thickBot="1" x14ac:dyDescent="0.3">
      <c r="B6" s="16">
        <v>0.29166666666666669</v>
      </c>
      <c r="C6" s="17" t="s">
        <v>3</v>
      </c>
      <c r="D6" s="18">
        <v>0.32291666666666669</v>
      </c>
      <c r="E6" s="19">
        <f>IF(D6="","",+D6-B6)</f>
        <v>3.125E-2</v>
      </c>
      <c r="F6" s="20"/>
      <c r="G6" s="75"/>
      <c r="H6" s="75"/>
      <c r="I6" s="75"/>
      <c r="J6" s="75"/>
      <c r="K6" s="75"/>
      <c r="L6" s="75"/>
      <c r="M6" s="75"/>
      <c r="N6" s="75"/>
      <c r="O6" s="75"/>
      <c r="P6" s="20"/>
      <c r="Q6" s="29"/>
      <c r="R6" s="30"/>
      <c r="S6" s="20"/>
      <c r="T6" s="28"/>
      <c r="U6" s="28"/>
      <c r="V6" s="28">
        <f>+E6</f>
        <v>3.125E-2</v>
      </c>
      <c r="X6" s="35" t="s">
        <v>61</v>
      </c>
      <c r="Y6" s="35"/>
      <c r="Z6" s="2" t="s">
        <v>60</v>
      </c>
    </row>
    <row r="7" spans="2:26" ht="30" customHeight="1" thickBot="1" x14ac:dyDescent="0.35">
      <c r="B7" s="5">
        <f>+D6</f>
        <v>0.32291666666666669</v>
      </c>
      <c r="C7" s="6" t="str">
        <f>IF(B7="","","-")</f>
        <v>-</v>
      </c>
      <c r="D7" s="7">
        <v>0.33333333333333331</v>
      </c>
      <c r="E7" s="8">
        <f t="shared" ref="E7:E23" si="0">IF(D7="","",+D7-B7)</f>
        <v>1.041666666666663E-2</v>
      </c>
      <c r="G7" s="32"/>
      <c r="H7" s="33"/>
      <c r="I7" s="32"/>
      <c r="J7" s="33"/>
      <c r="K7" s="32"/>
      <c r="L7" s="33"/>
      <c r="M7" s="32"/>
      <c r="N7" s="33"/>
      <c r="O7" s="32"/>
      <c r="Q7" s="13"/>
      <c r="R7" s="12"/>
      <c r="T7" s="1" t="str">
        <f>IF(R7="Spec Ed",E7*1,"")</f>
        <v/>
      </c>
      <c r="U7" s="1"/>
      <c r="V7" s="1">
        <f>+E7</f>
        <v>1.041666666666663E-2</v>
      </c>
      <c r="X7" s="51">
        <v>400</v>
      </c>
      <c r="Y7" s="52"/>
      <c r="Z7" s="53" t="s">
        <v>62</v>
      </c>
    </row>
    <row r="8" spans="2:26" ht="30" customHeight="1" thickBot="1" x14ac:dyDescent="0.35">
      <c r="B8" s="5">
        <f>+D7</f>
        <v>0.33333333333333331</v>
      </c>
      <c r="C8" s="6" t="s">
        <v>3</v>
      </c>
      <c r="D8" s="7">
        <f>+B8+0.010417*2</f>
        <v>0.35416733333333333</v>
      </c>
      <c r="E8" s="8">
        <f t="shared" si="0"/>
        <v>2.0834000000000019E-2</v>
      </c>
      <c r="G8" s="32"/>
      <c r="H8" s="33"/>
      <c r="I8" s="32"/>
      <c r="J8" s="33"/>
      <c r="K8" s="32"/>
      <c r="L8" s="33"/>
      <c r="M8" s="32"/>
      <c r="N8" s="33"/>
      <c r="O8" s="32"/>
      <c r="Q8" s="13"/>
      <c r="R8" s="12"/>
      <c r="T8" s="1" t="str">
        <f t="shared" ref="T8:T22" si="1">IF(R8="Spec Ed",E8*1,"")</f>
        <v/>
      </c>
      <c r="U8" s="1"/>
      <c r="V8" s="1">
        <f>+E8</f>
        <v>2.0834000000000019E-2</v>
      </c>
      <c r="X8" s="54">
        <v>401</v>
      </c>
      <c r="Y8" s="48"/>
      <c r="Z8" s="55" t="s">
        <v>63</v>
      </c>
    </row>
    <row r="9" spans="2:26" ht="30" customHeight="1" thickBot="1" x14ac:dyDescent="0.35">
      <c r="B9" s="5">
        <f t="shared" ref="B9:B22" si="2">+D8</f>
        <v>0.35416733333333333</v>
      </c>
      <c r="C9" s="6" t="s">
        <v>3</v>
      </c>
      <c r="D9" s="7">
        <f t="shared" ref="D9:D21" si="3">+B9+0.010417*2</f>
        <v>0.37500133333333335</v>
      </c>
      <c r="E9" s="8">
        <f t="shared" si="0"/>
        <v>2.0834000000000019E-2</v>
      </c>
      <c r="G9" s="33"/>
      <c r="H9" s="33"/>
      <c r="I9" s="33"/>
      <c r="J9" s="33"/>
      <c r="K9" s="33"/>
      <c r="L9" s="33"/>
      <c r="M9" s="33"/>
      <c r="N9" s="33"/>
      <c r="O9" s="33"/>
      <c r="Q9" s="13"/>
      <c r="R9" s="12"/>
      <c r="T9" s="1" t="str">
        <f t="shared" si="1"/>
        <v/>
      </c>
      <c r="U9" s="1">
        <f>+E9</f>
        <v>2.0834000000000019E-2</v>
      </c>
      <c r="V9" s="1"/>
      <c r="X9" s="54">
        <v>402</v>
      </c>
      <c r="Y9" s="48"/>
      <c r="Z9" s="55" t="s">
        <v>64</v>
      </c>
    </row>
    <row r="10" spans="2:26" ht="30" customHeight="1" thickBot="1" x14ac:dyDescent="0.35">
      <c r="B10" s="5">
        <f t="shared" si="2"/>
        <v>0.37500133333333335</v>
      </c>
      <c r="C10" s="6" t="s">
        <v>3</v>
      </c>
      <c r="D10" s="7">
        <f t="shared" si="3"/>
        <v>0.39583533333333337</v>
      </c>
      <c r="E10" s="8">
        <f t="shared" si="0"/>
        <v>2.0834000000000019E-2</v>
      </c>
      <c r="G10" s="32"/>
      <c r="H10" s="33"/>
      <c r="I10" s="32"/>
      <c r="J10" s="33"/>
      <c r="K10" s="32"/>
      <c r="L10" s="33"/>
      <c r="M10" s="32"/>
      <c r="N10" s="33"/>
      <c r="O10" s="32"/>
      <c r="Q10" s="13"/>
      <c r="R10" s="12"/>
      <c r="T10" s="1" t="str">
        <f t="shared" si="1"/>
        <v/>
      </c>
      <c r="U10" s="1"/>
      <c r="V10" s="1">
        <f t="shared" ref="V10:V12" si="4">+E10</f>
        <v>2.0834000000000019E-2</v>
      </c>
      <c r="X10" s="54">
        <v>403</v>
      </c>
      <c r="Y10" s="48"/>
      <c r="Z10" s="55" t="s">
        <v>65</v>
      </c>
    </row>
    <row r="11" spans="2:26" ht="30" customHeight="1" thickBot="1" x14ac:dyDescent="0.35">
      <c r="B11" s="5">
        <f t="shared" si="2"/>
        <v>0.39583533333333337</v>
      </c>
      <c r="C11" s="6" t="s">
        <v>3</v>
      </c>
      <c r="D11" s="7">
        <f t="shared" si="3"/>
        <v>0.41666933333333339</v>
      </c>
      <c r="E11" s="8">
        <f t="shared" si="0"/>
        <v>2.0834000000000019E-2</v>
      </c>
      <c r="G11" s="32"/>
      <c r="H11" s="33"/>
      <c r="I11" s="32"/>
      <c r="J11" s="33"/>
      <c r="K11" s="32"/>
      <c r="L11" s="33"/>
      <c r="M11" s="32"/>
      <c r="N11" s="33"/>
      <c r="O11" s="32"/>
      <c r="Q11" s="13"/>
      <c r="R11" s="12"/>
      <c r="T11" s="1" t="str">
        <f t="shared" si="1"/>
        <v/>
      </c>
      <c r="U11" s="1"/>
      <c r="V11" s="1"/>
      <c r="X11" s="54">
        <v>404</v>
      </c>
      <c r="Y11" s="48"/>
      <c r="Z11" s="55" t="s">
        <v>66</v>
      </c>
    </row>
    <row r="12" spans="2:26" ht="30" customHeight="1" thickBot="1" x14ac:dyDescent="0.35">
      <c r="B12" s="5">
        <f t="shared" si="2"/>
        <v>0.41666933333333339</v>
      </c>
      <c r="C12" s="6" t="s">
        <v>3</v>
      </c>
      <c r="D12" s="7">
        <f t="shared" si="3"/>
        <v>0.43750333333333341</v>
      </c>
      <c r="E12" s="8">
        <f t="shared" si="0"/>
        <v>2.0834000000000019E-2</v>
      </c>
      <c r="G12" s="32"/>
      <c r="H12" s="33"/>
      <c r="I12" s="32"/>
      <c r="J12" s="33"/>
      <c r="K12" s="32"/>
      <c r="L12" s="33"/>
      <c r="M12" s="32"/>
      <c r="N12" s="33"/>
      <c r="O12" s="32"/>
      <c r="Q12" s="13"/>
      <c r="R12" s="12"/>
      <c r="T12" s="1" t="str">
        <f t="shared" si="1"/>
        <v/>
      </c>
      <c r="U12" s="1"/>
      <c r="V12" s="1">
        <f t="shared" si="4"/>
        <v>2.0834000000000019E-2</v>
      </c>
      <c r="X12" s="54">
        <v>405</v>
      </c>
      <c r="Y12" s="48"/>
      <c r="Z12" s="55" t="s">
        <v>67</v>
      </c>
    </row>
    <row r="13" spans="2:26" ht="30" customHeight="1" thickBot="1" x14ac:dyDescent="0.35">
      <c r="B13" s="5">
        <f t="shared" si="2"/>
        <v>0.43750333333333341</v>
      </c>
      <c r="C13" s="6" t="s">
        <v>3</v>
      </c>
      <c r="D13" s="7">
        <f t="shared" si="3"/>
        <v>0.45833733333333343</v>
      </c>
      <c r="E13" s="8">
        <f t="shared" si="0"/>
        <v>2.0834000000000019E-2</v>
      </c>
      <c r="G13" s="32"/>
      <c r="H13" s="33"/>
      <c r="I13" s="32"/>
      <c r="J13" s="33"/>
      <c r="K13" s="32"/>
      <c r="L13" s="33"/>
      <c r="M13" s="32"/>
      <c r="N13" s="33"/>
      <c r="O13" s="32"/>
      <c r="Q13" s="13"/>
      <c r="R13" s="12"/>
      <c r="T13" s="1" t="str">
        <f t="shared" si="1"/>
        <v/>
      </c>
      <c r="U13" s="1"/>
      <c r="V13" s="1"/>
      <c r="X13" s="54">
        <v>406</v>
      </c>
      <c r="Y13" s="48"/>
      <c r="Z13" s="55" t="s">
        <v>68</v>
      </c>
    </row>
    <row r="14" spans="2:26" ht="30" customHeight="1" thickBot="1" x14ac:dyDescent="0.35">
      <c r="B14" s="5">
        <f t="shared" si="2"/>
        <v>0.45833733333333343</v>
      </c>
      <c r="C14" s="6" t="s">
        <v>3</v>
      </c>
      <c r="D14" s="7">
        <f t="shared" si="3"/>
        <v>0.47917133333333345</v>
      </c>
      <c r="E14" s="8">
        <f t="shared" si="0"/>
        <v>2.0834000000000019E-2</v>
      </c>
      <c r="G14" s="64"/>
      <c r="H14" s="64"/>
      <c r="I14" s="64"/>
      <c r="J14" s="64"/>
      <c r="K14" s="64"/>
      <c r="L14" s="64"/>
      <c r="M14" s="64"/>
      <c r="N14" s="64"/>
      <c r="O14" s="64"/>
      <c r="Q14" s="13"/>
      <c r="R14" s="12"/>
      <c r="T14" s="1" t="str">
        <f t="shared" si="1"/>
        <v/>
      </c>
      <c r="U14" s="1"/>
      <c r="V14" s="1"/>
      <c r="X14" s="54">
        <v>407</v>
      </c>
      <c r="Y14" s="48"/>
      <c r="Z14" s="55" t="s">
        <v>69</v>
      </c>
    </row>
    <row r="15" spans="2:26" ht="30" customHeight="1" thickBot="1" x14ac:dyDescent="0.35">
      <c r="B15" s="5">
        <f t="shared" si="2"/>
        <v>0.47917133333333345</v>
      </c>
      <c r="C15" s="6" t="s">
        <v>3</v>
      </c>
      <c r="D15" s="7">
        <f t="shared" si="3"/>
        <v>0.50000533333333341</v>
      </c>
      <c r="E15" s="8">
        <f t="shared" si="0"/>
        <v>2.0833999999999964E-2</v>
      </c>
      <c r="G15" s="64"/>
      <c r="H15" s="33"/>
      <c r="I15" s="64"/>
      <c r="J15" s="33"/>
      <c r="K15" s="64"/>
      <c r="L15" s="33"/>
      <c r="M15" s="64"/>
      <c r="N15" s="33"/>
      <c r="O15" s="64"/>
      <c r="Q15" s="13"/>
      <c r="R15" s="12"/>
      <c r="T15" s="1" t="str">
        <f t="shared" si="1"/>
        <v/>
      </c>
      <c r="U15" s="1"/>
      <c r="V15" s="1"/>
      <c r="X15" s="54">
        <v>408</v>
      </c>
      <c r="Y15" s="48"/>
      <c r="Z15" s="55" t="s">
        <v>70</v>
      </c>
    </row>
    <row r="16" spans="2:26" ht="30" customHeight="1" thickBot="1" x14ac:dyDescent="0.35">
      <c r="B16" s="5">
        <f>+D15</f>
        <v>0.50000533333333341</v>
      </c>
      <c r="C16" s="6" t="s">
        <v>3</v>
      </c>
      <c r="D16" s="7">
        <f t="shared" si="3"/>
        <v>0.52083933333333343</v>
      </c>
      <c r="E16" s="8">
        <f t="shared" si="0"/>
        <v>2.0834000000000019E-2</v>
      </c>
      <c r="G16" s="32"/>
      <c r="H16" s="33"/>
      <c r="I16" s="32"/>
      <c r="J16" s="33"/>
      <c r="K16" s="32"/>
      <c r="L16" s="33"/>
      <c r="M16" s="32"/>
      <c r="N16" s="33"/>
      <c r="O16" s="32"/>
      <c r="Q16" s="13"/>
      <c r="R16" s="12"/>
      <c r="T16" s="1" t="str">
        <f t="shared" si="1"/>
        <v/>
      </c>
      <c r="U16" s="1"/>
      <c r="V16" s="1"/>
      <c r="X16" s="54">
        <v>409</v>
      </c>
      <c r="Y16" s="48"/>
      <c r="Z16" s="55" t="s">
        <v>71</v>
      </c>
    </row>
    <row r="17" spans="2:26" ht="30" customHeight="1" thickBot="1" x14ac:dyDescent="0.35">
      <c r="B17" s="5">
        <f t="shared" si="2"/>
        <v>0.52083933333333343</v>
      </c>
      <c r="C17" s="6" t="s">
        <v>3</v>
      </c>
      <c r="D17" s="7">
        <f t="shared" si="3"/>
        <v>0.54167333333333345</v>
      </c>
      <c r="E17" s="8">
        <f t="shared" si="0"/>
        <v>2.0834000000000019E-2</v>
      </c>
      <c r="G17" s="32"/>
      <c r="H17" s="33"/>
      <c r="I17" s="32"/>
      <c r="J17" s="33"/>
      <c r="K17" s="32"/>
      <c r="L17" s="33"/>
      <c r="M17" s="32"/>
      <c r="N17" s="33"/>
      <c r="O17" s="32"/>
      <c r="Q17" s="13"/>
      <c r="R17" s="12"/>
      <c r="T17" s="1" t="str">
        <f t="shared" si="1"/>
        <v/>
      </c>
      <c r="U17" s="1"/>
      <c r="V17" s="1"/>
      <c r="X17" s="54">
        <v>410</v>
      </c>
      <c r="Y17" s="48"/>
      <c r="Z17" s="55" t="s">
        <v>72</v>
      </c>
    </row>
    <row r="18" spans="2:26" ht="30" customHeight="1" thickBot="1" x14ac:dyDescent="0.35">
      <c r="B18" s="5">
        <f t="shared" si="2"/>
        <v>0.54167333333333345</v>
      </c>
      <c r="C18" s="6" t="s">
        <v>3</v>
      </c>
      <c r="D18" s="7">
        <f t="shared" si="3"/>
        <v>0.56250733333333347</v>
      </c>
      <c r="E18" s="8">
        <f t="shared" si="0"/>
        <v>2.0834000000000019E-2</v>
      </c>
      <c r="G18" s="32"/>
      <c r="H18" s="33"/>
      <c r="I18" s="32"/>
      <c r="J18" s="33"/>
      <c r="K18" s="32"/>
      <c r="L18" s="33"/>
      <c r="M18" s="32"/>
      <c r="N18" s="33"/>
      <c r="O18" s="32"/>
      <c r="Q18" s="13"/>
      <c r="R18" s="12"/>
      <c r="T18" s="1" t="str">
        <f t="shared" si="1"/>
        <v/>
      </c>
      <c r="U18" s="1"/>
      <c r="V18" s="1"/>
      <c r="X18" s="54">
        <v>411</v>
      </c>
      <c r="Y18" s="48"/>
      <c r="Z18" s="55" t="s">
        <v>73</v>
      </c>
    </row>
    <row r="19" spans="2:26" ht="30" customHeight="1" thickBot="1" x14ac:dyDescent="0.35">
      <c r="B19" s="5">
        <f t="shared" si="2"/>
        <v>0.56250733333333347</v>
      </c>
      <c r="C19" s="6" t="s">
        <v>3</v>
      </c>
      <c r="D19" s="7">
        <f t="shared" si="3"/>
        <v>0.58334133333333349</v>
      </c>
      <c r="E19" s="8">
        <f t="shared" si="0"/>
        <v>2.0834000000000019E-2</v>
      </c>
      <c r="G19" s="32"/>
      <c r="H19" s="33"/>
      <c r="I19" s="32"/>
      <c r="J19" s="33"/>
      <c r="K19" s="32"/>
      <c r="L19" s="33"/>
      <c r="M19" s="32"/>
      <c r="N19" s="33"/>
      <c r="O19" s="32"/>
      <c r="Q19" s="13"/>
      <c r="R19" s="12"/>
      <c r="T19" s="1" t="str">
        <f t="shared" si="1"/>
        <v/>
      </c>
      <c r="U19" s="1"/>
      <c r="V19" s="1"/>
      <c r="X19" s="54">
        <v>412</v>
      </c>
      <c r="Y19" s="48"/>
      <c r="Z19" s="55" t="s">
        <v>74</v>
      </c>
    </row>
    <row r="20" spans="2:26" ht="30" customHeight="1" thickBot="1" x14ac:dyDescent="0.35">
      <c r="B20" s="5">
        <f t="shared" si="2"/>
        <v>0.58334133333333349</v>
      </c>
      <c r="C20" s="6" t="s">
        <v>3</v>
      </c>
      <c r="D20" s="7">
        <f t="shared" si="3"/>
        <v>0.60417533333333351</v>
      </c>
      <c r="E20" s="8">
        <f t="shared" si="0"/>
        <v>2.0834000000000019E-2</v>
      </c>
      <c r="G20" s="32"/>
      <c r="H20" s="33"/>
      <c r="I20" s="32"/>
      <c r="J20" s="33"/>
      <c r="K20" s="32"/>
      <c r="L20" s="33"/>
      <c r="M20" s="32"/>
      <c r="N20" s="33"/>
      <c r="O20" s="32"/>
      <c r="Q20" s="13"/>
      <c r="R20" s="12"/>
      <c r="T20" s="1" t="str">
        <f t="shared" si="1"/>
        <v/>
      </c>
      <c r="U20" s="1"/>
      <c r="V20" s="1"/>
      <c r="X20" s="54">
        <v>414</v>
      </c>
      <c r="Y20" s="48"/>
      <c r="Z20" s="55" t="s">
        <v>75</v>
      </c>
    </row>
    <row r="21" spans="2:26" ht="30" customHeight="1" thickBot="1" x14ac:dyDescent="0.35">
      <c r="B21" s="5">
        <f t="shared" si="2"/>
        <v>0.60417533333333351</v>
      </c>
      <c r="C21" s="6" t="s">
        <v>3</v>
      </c>
      <c r="D21" s="7">
        <f t="shared" si="3"/>
        <v>0.62500933333333353</v>
      </c>
      <c r="E21" s="8">
        <f t="shared" si="0"/>
        <v>2.0834000000000019E-2</v>
      </c>
      <c r="G21" s="32"/>
      <c r="H21" s="33"/>
      <c r="I21" s="32"/>
      <c r="J21" s="33"/>
      <c r="K21" s="32"/>
      <c r="L21" s="33"/>
      <c r="M21" s="32"/>
      <c r="N21" s="33"/>
      <c r="O21" s="32"/>
      <c r="Q21" s="13"/>
      <c r="R21" s="12"/>
      <c r="T21" s="1" t="str">
        <f t="shared" si="1"/>
        <v/>
      </c>
      <c r="U21" s="1"/>
      <c r="V21" s="1"/>
      <c r="X21" s="54">
        <v>416</v>
      </c>
      <c r="Y21" s="48"/>
      <c r="Z21" s="55" t="s">
        <v>76</v>
      </c>
    </row>
    <row r="22" spans="2:26" ht="30" customHeight="1" thickBot="1" x14ac:dyDescent="0.35">
      <c r="B22" s="5">
        <f t="shared" si="2"/>
        <v>0.62500933333333353</v>
      </c>
      <c r="C22" s="6" t="s">
        <v>3</v>
      </c>
      <c r="D22" s="67">
        <f>+B22</f>
        <v>0.62500933333333353</v>
      </c>
      <c r="E22" s="8">
        <f t="shared" si="0"/>
        <v>0</v>
      </c>
      <c r="G22" s="32"/>
      <c r="H22" s="33"/>
      <c r="I22" s="32"/>
      <c r="J22" s="33"/>
      <c r="K22" s="32"/>
      <c r="L22" s="33"/>
      <c r="M22" s="32"/>
      <c r="N22" s="33"/>
      <c r="O22" s="32"/>
      <c r="Q22" s="13"/>
      <c r="R22" s="12"/>
      <c r="T22" s="1" t="str">
        <f t="shared" si="1"/>
        <v/>
      </c>
      <c r="U22" s="1"/>
      <c r="V22" s="1"/>
      <c r="X22" s="54">
        <v>420</v>
      </c>
      <c r="Y22" s="48"/>
      <c r="Z22" s="55" t="s">
        <v>77</v>
      </c>
    </row>
    <row r="23" spans="2:26" ht="30" customHeight="1" thickBot="1" x14ac:dyDescent="0.35">
      <c r="B23" s="21">
        <f>+D22</f>
        <v>0.62500933333333353</v>
      </c>
      <c r="C23" s="22" t="s">
        <v>3</v>
      </c>
      <c r="D23" s="23">
        <v>0.66666666666666663</v>
      </c>
      <c r="E23" s="24">
        <f t="shared" si="0"/>
        <v>4.1657333333333102E-2</v>
      </c>
      <c r="F23" s="20"/>
      <c r="G23" s="25" t="s">
        <v>32</v>
      </c>
      <c r="H23" s="20"/>
      <c r="I23" s="25"/>
      <c r="J23" s="20"/>
      <c r="K23" s="25"/>
      <c r="L23" s="20"/>
      <c r="M23" s="25"/>
      <c r="N23" s="20"/>
      <c r="O23" s="25"/>
      <c r="P23" s="20"/>
      <c r="Q23" s="26"/>
      <c r="R23" s="27"/>
      <c r="S23" s="20"/>
      <c r="T23" s="28"/>
      <c r="U23" s="28"/>
      <c r="V23" s="28">
        <f>+E23</f>
        <v>4.1657333333333102E-2</v>
      </c>
      <c r="X23" s="44">
        <v>422</v>
      </c>
      <c r="Y23" s="45"/>
      <c r="Z23" s="56" t="s">
        <v>78</v>
      </c>
    </row>
    <row r="24" spans="2:26" ht="15.75" thickBot="1" x14ac:dyDescent="0.3"/>
    <row r="25" spans="2:26" ht="39.6" customHeight="1" x14ac:dyDescent="0.3">
      <c r="B25" s="68" t="s">
        <v>97</v>
      </c>
      <c r="C25" s="69"/>
      <c r="D25" s="69"/>
      <c r="E25" s="69"/>
      <c r="F25" s="69"/>
      <c r="G25" s="69"/>
      <c r="H25" s="69"/>
      <c r="I25" s="70"/>
      <c r="J25" s="47"/>
      <c r="K25" s="68" t="s">
        <v>98</v>
      </c>
      <c r="L25" s="69"/>
      <c r="M25" s="69"/>
      <c r="N25" s="69"/>
      <c r="O25" s="69"/>
      <c r="P25" s="69"/>
      <c r="Q25" s="69"/>
      <c r="R25" s="71"/>
      <c r="T25" s="83">
        <v>4.1666666666666664E-2</v>
      </c>
      <c r="U25" s="83">
        <v>2.0833333333333332E-2</v>
      </c>
      <c r="V25" s="83">
        <v>0.22916666666666666</v>
      </c>
    </row>
    <row r="26" spans="2:26" ht="28.5" customHeight="1" thickBot="1" x14ac:dyDescent="0.35">
      <c r="B26" s="38"/>
      <c r="C26" s="14"/>
      <c r="D26" s="14"/>
      <c r="E26" s="14"/>
      <c r="F26" s="14"/>
      <c r="G26" s="43"/>
      <c r="H26" s="14"/>
      <c r="I26" s="49"/>
      <c r="K26" s="38"/>
      <c r="L26" s="14"/>
      <c r="M26" s="14"/>
      <c r="O26" s="14"/>
      <c r="P26" s="14"/>
      <c r="Q26" s="14"/>
      <c r="R26" s="46"/>
      <c r="T26" t="s">
        <v>31</v>
      </c>
      <c r="V26" s="83">
        <v>0.29166666666666669</v>
      </c>
    </row>
    <row r="27" spans="2:26" ht="27.4" customHeight="1" thickBot="1" x14ac:dyDescent="0.35">
      <c r="B27" s="44" t="s">
        <v>56</v>
      </c>
      <c r="C27" s="45"/>
      <c r="D27" s="45"/>
      <c r="E27" s="45"/>
      <c r="F27" s="45"/>
      <c r="G27" s="45"/>
      <c r="H27" s="45"/>
      <c r="I27" s="50"/>
      <c r="J27" s="48"/>
      <c r="K27" s="44" t="s">
        <v>57</v>
      </c>
      <c r="L27" s="14"/>
      <c r="M27" s="14"/>
      <c r="N27" s="14"/>
      <c r="O27" s="45" t="s">
        <v>58</v>
      </c>
      <c r="P27" s="14"/>
      <c r="Q27" s="14"/>
      <c r="R27" s="46"/>
    </row>
    <row r="31" spans="2:26" ht="21" hidden="1" x14ac:dyDescent="0.35">
      <c r="B31" s="36" t="s">
        <v>37</v>
      </c>
    </row>
    <row r="32" spans="2:26" ht="21" hidden="1" x14ac:dyDescent="0.35">
      <c r="B32" s="36" t="s">
        <v>53</v>
      </c>
    </row>
    <row r="33" spans="2:18" ht="21" hidden="1" x14ac:dyDescent="0.35">
      <c r="B33" s="36" t="s">
        <v>80</v>
      </c>
    </row>
    <row r="34" spans="2:18" hidden="1" x14ac:dyDescent="0.25"/>
    <row r="35" spans="2:18" ht="15.75" hidden="1" thickBot="1" x14ac:dyDescent="0.3">
      <c r="K35" s="40" t="s">
        <v>33</v>
      </c>
      <c r="O35" s="40" t="s">
        <v>79</v>
      </c>
    </row>
    <row r="36" spans="2:18" ht="15.75" hidden="1" thickBot="1" x14ac:dyDescent="0.3">
      <c r="B36" s="15" t="s">
        <v>21</v>
      </c>
      <c r="C36" s="14"/>
      <c r="D36" s="14"/>
      <c r="E36" s="14"/>
      <c r="F36" s="14"/>
      <c r="G36" s="14"/>
      <c r="K36" s="11" t="s">
        <v>16</v>
      </c>
      <c r="L36" s="37"/>
      <c r="M36" s="4">
        <f>SUMIF(Q6:Q22,"Reg",E6:E22)</f>
        <v>0</v>
      </c>
      <c r="O36" t="s">
        <v>18</v>
      </c>
      <c r="Q36" t="s">
        <v>45</v>
      </c>
      <c r="R36" s="1">
        <f>SUM(V7:V22)</f>
        <v>7.2918666666666687E-2</v>
      </c>
    </row>
    <row r="37" spans="2:18" hidden="1" x14ac:dyDescent="0.25">
      <c r="B37" t="s">
        <v>22</v>
      </c>
      <c r="K37" s="9" t="s">
        <v>17</v>
      </c>
      <c r="M37" s="8">
        <f>SUMIF(Q6:Q22,"Supv",E6:E22)</f>
        <v>0</v>
      </c>
      <c r="O37" t="s">
        <v>19</v>
      </c>
      <c r="Q37" t="s">
        <v>10</v>
      </c>
      <c r="R37" s="1">
        <f>SUM(U7:U22)</f>
        <v>2.0834000000000019E-2</v>
      </c>
    </row>
    <row r="38" spans="2:18" ht="15.75" hidden="1" thickBot="1" x14ac:dyDescent="0.3">
      <c r="B38" t="s">
        <v>23</v>
      </c>
      <c r="K38" s="38" t="s">
        <v>40</v>
      </c>
      <c r="L38" s="14"/>
      <c r="M38" s="10">
        <f>+E23+E6</f>
        <v>7.2907333333333102E-2</v>
      </c>
      <c r="O38" t="s">
        <v>41</v>
      </c>
      <c r="Q38" t="s">
        <v>30</v>
      </c>
      <c r="R38" s="1">
        <f>+V23+V6</f>
        <v>7.2907333333333102E-2</v>
      </c>
    </row>
    <row r="39" spans="2:18" hidden="1" x14ac:dyDescent="0.25">
      <c r="B39" t="s">
        <v>38</v>
      </c>
    </row>
    <row r="40" spans="2:18" hidden="1" x14ac:dyDescent="0.25">
      <c r="B40" t="s">
        <v>20</v>
      </c>
      <c r="Q40" t="s">
        <v>31</v>
      </c>
      <c r="R40" s="1">
        <f>SUM(R36:R39)</f>
        <v>0.16665999999999981</v>
      </c>
    </row>
    <row r="41" spans="2:18" ht="15.75" hidden="1" thickBot="1" x14ac:dyDescent="0.3">
      <c r="B41" s="14" t="s">
        <v>25</v>
      </c>
      <c r="C41" s="14"/>
      <c r="D41" s="14"/>
      <c r="E41" s="14"/>
      <c r="F41" s="14"/>
      <c r="G41" s="14"/>
    </row>
    <row r="42" spans="2:18" hidden="1" x14ac:dyDescent="0.25"/>
    <row r="43" spans="2:18" hidden="1" x14ac:dyDescent="0.25"/>
    <row r="44" spans="2:18" hidden="1" x14ac:dyDescent="0.25"/>
    <row r="45" spans="2:18" ht="26.25" hidden="1" x14ac:dyDescent="0.4">
      <c r="B45" s="39" t="s">
        <v>34</v>
      </c>
    </row>
    <row r="46" spans="2:18" hidden="1" x14ac:dyDescent="0.25">
      <c r="B46" s="40" t="s">
        <v>26</v>
      </c>
    </row>
    <row r="47" spans="2:18" hidden="1" x14ac:dyDescent="0.25">
      <c r="B47" s="40" t="s">
        <v>46</v>
      </c>
    </row>
    <row r="48" spans="2:18" hidden="1" x14ac:dyDescent="0.25">
      <c r="B48" s="40" t="s">
        <v>47</v>
      </c>
    </row>
    <row r="49" spans="2:2" hidden="1" x14ac:dyDescent="0.25">
      <c r="B49" s="40" t="s">
        <v>48</v>
      </c>
    </row>
    <row r="50" spans="2:2" hidden="1" x14ac:dyDescent="0.25">
      <c r="B50" s="40" t="s">
        <v>49</v>
      </c>
    </row>
    <row r="51" spans="2:2" ht="15.75" hidden="1" x14ac:dyDescent="0.25">
      <c r="B51" s="41" t="s">
        <v>51</v>
      </c>
    </row>
    <row r="52" spans="2:2" ht="15.75" hidden="1" x14ac:dyDescent="0.25">
      <c r="B52" s="42" t="s">
        <v>52</v>
      </c>
    </row>
    <row r="53" spans="2:2" hidden="1" x14ac:dyDescent="0.25"/>
  </sheetData>
  <mergeCells count="6">
    <mergeCell ref="B2:G2"/>
    <mergeCell ref="G3:O3"/>
    <mergeCell ref="T3:V3"/>
    <mergeCell ref="G6:O6"/>
    <mergeCell ref="B25:I25"/>
    <mergeCell ref="K25:R25"/>
  </mergeCells>
  <printOptions horizontalCentered="1"/>
  <pageMargins left="0.45" right="0.45" top="0.5" bottom="0.5" header="0.3" footer="0.3"/>
  <pageSetup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7D53-BA19-4D9D-BA1E-F10D46E10111}">
  <sheetPr>
    <pageSetUpPr fitToPage="1"/>
  </sheetPr>
  <dimension ref="B2:Z52"/>
  <sheetViews>
    <sheetView zoomScale="70" zoomScaleNormal="70" workbookViewId="0">
      <selection activeCell="D7" sqref="D7"/>
    </sheetView>
  </sheetViews>
  <sheetFormatPr defaultRowHeight="15" x14ac:dyDescent="0.25"/>
  <cols>
    <col min="1" max="1" width="1.85546875" customWidth="1"/>
    <col min="2" max="2" width="11" customWidth="1"/>
    <col min="3" max="3" width="1.42578125" customWidth="1"/>
    <col min="4" max="4" width="11.42578125" customWidth="1"/>
    <col min="6" max="6" width="1.5703125" customWidth="1"/>
    <col min="7" max="7" width="24.7109375" customWidth="1"/>
    <col min="8" max="8" width="2.5703125" customWidth="1"/>
    <col min="9" max="9" width="24.7109375" customWidth="1"/>
    <col min="10" max="10" width="2.5703125" customWidth="1"/>
    <col min="11" max="11" width="24.7109375" customWidth="1"/>
    <col min="12" max="12" width="2.5703125" customWidth="1"/>
    <col min="13" max="13" width="24.7109375" customWidth="1"/>
    <col min="14" max="14" width="2.5703125" customWidth="1"/>
    <col min="15" max="15" width="24.7109375" customWidth="1"/>
    <col min="16" max="16" width="2.85546875" customWidth="1"/>
    <col min="17" max="18" width="14.85546875" customWidth="1"/>
    <col min="19" max="19" width="5.28515625" customWidth="1"/>
    <col min="20" max="20" width="12" customWidth="1"/>
    <col min="21" max="22" width="9.140625" customWidth="1"/>
    <col min="24" max="24" width="15.28515625" customWidth="1"/>
    <col min="25" max="25" width="2" customWidth="1"/>
    <col min="26" max="26" width="47.85546875" bestFit="1" customWidth="1"/>
  </cols>
  <sheetData>
    <row r="2" spans="2:26" ht="32.25" customHeight="1" thickBot="1" x14ac:dyDescent="0.5">
      <c r="B2" s="73" t="s">
        <v>39</v>
      </c>
      <c r="C2" s="73"/>
      <c r="D2" s="73"/>
      <c r="E2" s="73"/>
      <c r="F2" s="73"/>
      <c r="G2" s="73"/>
      <c r="I2" s="31" t="s">
        <v>11</v>
      </c>
    </row>
    <row r="3" spans="2:26" ht="28.5" customHeight="1" thickBot="1" x14ac:dyDescent="0.45">
      <c r="G3" s="74" t="s">
        <v>24</v>
      </c>
      <c r="H3" s="74"/>
      <c r="I3" s="74"/>
      <c r="J3" s="74"/>
      <c r="K3" s="74"/>
      <c r="L3" s="74"/>
      <c r="M3" s="74"/>
      <c r="N3" s="74"/>
      <c r="O3" s="74"/>
      <c r="Q3" s="2" t="s">
        <v>12</v>
      </c>
      <c r="R3" s="2" t="s">
        <v>50</v>
      </c>
      <c r="T3" s="72" t="s">
        <v>92</v>
      </c>
      <c r="U3" s="72"/>
      <c r="V3" s="72"/>
      <c r="W3">
        <v>1.041666666666663E-2</v>
      </c>
      <c r="X3">
        <f>+W3*2</f>
        <v>2.0833333333333259E-2</v>
      </c>
    </row>
    <row r="4" spans="2:26" x14ac:dyDescent="0.25">
      <c r="B4" s="3" t="s">
        <v>1</v>
      </c>
      <c r="C4" s="3"/>
      <c r="D4" s="3" t="s">
        <v>2</v>
      </c>
      <c r="E4" s="3" t="s">
        <v>0</v>
      </c>
      <c r="G4" s="3" t="s">
        <v>4</v>
      </c>
      <c r="H4" s="3"/>
      <c r="I4" s="3" t="s">
        <v>5</v>
      </c>
      <c r="J4" s="3"/>
      <c r="K4" s="3" t="s">
        <v>6</v>
      </c>
      <c r="L4" s="3"/>
      <c r="M4" s="3" t="s">
        <v>7</v>
      </c>
      <c r="N4" s="3"/>
      <c r="O4" s="3" t="s">
        <v>8</v>
      </c>
      <c r="P4" s="3"/>
      <c r="Q4" s="3" t="s">
        <v>43</v>
      </c>
      <c r="R4" s="3" t="s">
        <v>59</v>
      </c>
      <c r="T4" s="3" t="s">
        <v>29</v>
      </c>
      <c r="U4" s="3" t="s">
        <v>10</v>
      </c>
      <c r="V4" s="3" t="s">
        <v>30</v>
      </c>
    </row>
    <row r="5" spans="2:26" ht="9" customHeight="1" thickBot="1" x14ac:dyDescent="0.3"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6" ht="30" customHeight="1" thickBot="1" x14ac:dyDescent="0.3">
      <c r="B6" s="16">
        <v>0.29166666666666669</v>
      </c>
      <c r="C6" s="17" t="s">
        <v>3</v>
      </c>
      <c r="D6" s="18">
        <v>0.32291666666666669</v>
      </c>
      <c r="E6" s="19">
        <f>IF(D6="","",+D6-B6)</f>
        <v>3.125E-2</v>
      </c>
      <c r="F6" s="20"/>
      <c r="G6" s="75" t="s">
        <v>27</v>
      </c>
      <c r="H6" s="75"/>
      <c r="I6" s="75"/>
      <c r="J6" s="75"/>
      <c r="K6" s="75"/>
      <c r="L6" s="75"/>
      <c r="M6" s="75"/>
      <c r="N6" s="75"/>
      <c r="O6" s="75"/>
      <c r="P6" s="20"/>
      <c r="Q6" s="29" t="s">
        <v>28</v>
      </c>
      <c r="R6" s="30"/>
      <c r="S6" s="20"/>
      <c r="T6" s="28"/>
      <c r="U6" s="28"/>
      <c r="V6" s="28">
        <f>+E6</f>
        <v>3.125E-2</v>
      </c>
      <c r="X6" s="35" t="s">
        <v>61</v>
      </c>
      <c r="Y6" s="35"/>
      <c r="Z6" s="2" t="s">
        <v>60</v>
      </c>
    </row>
    <row r="7" spans="2:26" ht="30" customHeight="1" thickBot="1" x14ac:dyDescent="0.35">
      <c r="B7" s="5">
        <f>+D6</f>
        <v>0.32291666666666669</v>
      </c>
      <c r="C7" s="6" t="str">
        <f>IF(B7="","","-")</f>
        <v>-</v>
      </c>
      <c r="D7" s="7">
        <v>0.33333333333333331</v>
      </c>
      <c r="E7" s="8">
        <f t="shared" ref="E7:E23" si="0">IF(D7="","",+D7-B7)</f>
        <v>1.041666666666663E-2</v>
      </c>
      <c r="G7" s="32" t="s">
        <v>14</v>
      </c>
      <c r="H7" s="33"/>
      <c r="I7" s="32" t="s">
        <v>15</v>
      </c>
      <c r="J7" s="33"/>
      <c r="K7" s="32" t="s">
        <v>14</v>
      </c>
      <c r="L7" s="33"/>
      <c r="M7" s="32" t="s">
        <v>14</v>
      </c>
      <c r="N7" s="33"/>
      <c r="O7" s="32" t="s">
        <v>14</v>
      </c>
      <c r="Q7" s="13" t="s">
        <v>10</v>
      </c>
      <c r="R7" s="12" t="s">
        <v>42</v>
      </c>
      <c r="T7" s="1" t="str">
        <f>IF(R7="Spec Ed",E7*1,"")</f>
        <v/>
      </c>
      <c r="U7" s="1"/>
      <c r="V7" s="1">
        <f>+E7</f>
        <v>1.041666666666663E-2</v>
      </c>
      <c r="X7" s="51">
        <v>400</v>
      </c>
      <c r="Y7" s="52"/>
      <c r="Z7" s="53" t="s">
        <v>62</v>
      </c>
    </row>
    <row r="8" spans="2:26" ht="30" customHeight="1" x14ac:dyDescent="0.3">
      <c r="B8" s="5">
        <f>+D7</f>
        <v>0.33333333333333331</v>
      </c>
      <c r="C8" s="6" t="s">
        <v>3</v>
      </c>
      <c r="D8" s="7">
        <f>+B8+0.010417*2</f>
        <v>0.35416733333333333</v>
      </c>
      <c r="E8" s="8">
        <f t="shared" si="0"/>
        <v>2.0834000000000019E-2</v>
      </c>
      <c r="G8" s="34" t="s">
        <v>13</v>
      </c>
      <c r="H8" s="35"/>
      <c r="I8" s="34" t="s">
        <v>13</v>
      </c>
      <c r="J8" s="35"/>
      <c r="K8" s="34" t="s">
        <v>13</v>
      </c>
      <c r="L8" s="35"/>
      <c r="M8" s="34" t="s">
        <v>13</v>
      </c>
      <c r="N8" s="35"/>
      <c r="O8" s="34" t="s">
        <v>13</v>
      </c>
      <c r="Q8" s="13" t="s">
        <v>44</v>
      </c>
      <c r="R8" s="12" t="s">
        <v>9</v>
      </c>
      <c r="T8" s="1" t="str">
        <f t="shared" ref="T8:T22" si="1">IF(R8="Spec Ed",E8*1,"")</f>
        <v/>
      </c>
      <c r="U8" s="1"/>
      <c r="V8" s="1">
        <f>+E8</f>
        <v>2.0834000000000019E-2</v>
      </c>
      <c r="X8" s="54">
        <v>401</v>
      </c>
      <c r="Y8" s="48"/>
      <c r="Z8" s="55" t="s">
        <v>63</v>
      </c>
    </row>
    <row r="9" spans="2:26" ht="30" customHeight="1" thickBot="1" x14ac:dyDescent="0.35">
      <c r="B9" s="5">
        <f t="shared" ref="B9:B22" si="2">+D8</f>
        <v>0.35416733333333333</v>
      </c>
      <c r="C9" s="6" t="s">
        <v>3</v>
      </c>
      <c r="D9" s="7">
        <f t="shared" ref="D9:D22" si="3">+B9+0.010417*2</f>
        <v>0.37500133333333335</v>
      </c>
      <c r="E9" s="8">
        <f t="shared" si="0"/>
        <v>2.0834000000000019E-2</v>
      </c>
      <c r="G9" s="33" t="s">
        <v>35</v>
      </c>
      <c r="H9" s="33"/>
      <c r="I9" s="33" t="s">
        <v>35</v>
      </c>
      <c r="J9" s="33"/>
      <c r="K9" s="33" t="s">
        <v>35</v>
      </c>
      <c r="L9" s="33"/>
      <c r="M9" s="33" t="s">
        <v>35</v>
      </c>
      <c r="N9" s="33"/>
      <c r="O9" s="33" t="s">
        <v>35</v>
      </c>
      <c r="Q9" s="13" t="s">
        <v>10</v>
      </c>
      <c r="R9" s="12" t="s">
        <v>42</v>
      </c>
      <c r="T9" s="1" t="str">
        <f t="shared" si="1"/>
        <v/>
      </c>
      <c r="U9" s="1">
        <f>+E9</f>
        <v>2.0834000000000019E-2</v>
      </c>
      <c r="V9" s="1"/>
      <c r="X9" s="54">
        <v>402</v>
      </c>
      <c r="Y9" s="48"/>
      <c r="Z9" s="55" t="s">
        <v>64</v>
      </c>
    </row>
    <row r="10" spans="2:26" ht="30" customHeight="1" thickBot="1" x14ac:dyDescent="0.35">
      <c r="B10" s="5">
        <f t="shared" si="2"/>
        <v>0.37500133333333335</v>
      </c>
      <c r="C10" s="6" t="s">
        <v>3</v>
      </c>
      <c r="D10" s="7">
        <f t="shared" si="3"/>
        <v>0.39583533333333337</v>
      </c>
      <c r="E10" s="8">
        <f t="shared" si="0"/>
        <v>2.0834000000000019E-2</v>
      </c>
      <c r="G10" s="32" t="s">
        <v>14</v>
      </c>
      <c r="H10" s="33"/>
      <c r="I10" s="32" t="s">
        <v>15</v>
      </c>
      <c r="J10" s="33"/>
      <c r="K10" s="32" t="s">
        <v>14</v>
      </c>
      <c r="L10" s="33"/>
      <c r="M10" s="32" t="s">
        <v>14</v>
      </c>
      <c r="N10" s="33"/>
      <c r="O10" s="32" t="s">
        <v>14</v>
      </c>
      <c r="Q10" s="13" t="s">
        <v>10</v>
      </c>
      <c r="R10" s="12" t="s">
        <v>42</v>
      </c>
      <c r="T10" s="1" t="str">
        <f t="shared" si="1"/>
        <v/>
      </c>
      <c r="U10" s="1"/>
      <c r="V10" s="1">
        <f t="shared" ref="V10:V12" si="4">+E10</f>
        <v>2.0834000000000019E-2</v>
      </c>
      <c r="X10" s="54">
        <v>403</v>
      </c>
      <c r="Y10" s="48"/>
      <c r="Z10" s="55" t="s">
        <v>65</v>
      </c>
    </row>
    <row r="11" spans="2:26" ht="30" customHeight="1" thickBot="1" x14ac:dyDescent="0.35">
      <c r="B11" s="5">
        <f t="shared" si="2"/>
        <v>0.39583533333333337</v>
      </c>
      <c r="C11" s="6" t="s">
        <v>3</v>
      </c>
      <c r="D11" s="7">
        <f t="shared" si="3"/>
        <v>0.41666933333333339</v>
      </c>
      <c r="E11" s="8">
        <f t="shared" si="0"/>
        <v>2.0834000000000019E-2</v>
      </c>
      <c r="G11" s="32" t="s">
        <v>14</v>
      </c>
      <c r="H11" s="33"/>
      <c r="I11" s="32" t="s">
        <v>15</v>
      </c>
      <c r="J11" s="33"/>
      <c r="K11" s="32" t="s">
        <v>14</v>
      </c>
      <c r="L11" s="33"/>
      <c r="M11" s="32" t="s">
        <v>14</v>
      </c>
      <c r="N11" s="33"/>
      <c r="O11" s="32" t="s">
        <v>14</v>
      </c>
      <c r="Q11" s="13" t="s">
        <v>10</v>
      </c>
      <c r="R11" s="12" t="s">
        <v>42</v>
      </c>
      <c r="T11" s="1" t="str">
        <f t="shared" si="1"/>
        <v/>
      </c>
      <c r="U11" s="1"/>
      <c r="V11" s="1"/>
      <c r="X11" s="54">
        <v>404</v>
      </c>
      <c r="Y11" s="48"/>
      <c r="Z11" s="55" t="s">
        <v>66</v>
      </c>
    </row>
    <row r="12" spans="2:26" ht="30" customHeight="1" thickBot="1" x14ac:dyDescent="0.35">
      <c r="B12" s="5">
        <f t="shared" si="2"/>
        <v>0.41666933333333339</v>
      </c>
      <c r="C12" s="6" t="s">
        <v>3</v>
      </c>
      <c r="D12" s="7">
        <f t="shared" si="3"/>
        <v>0.43750333333333341</v>
      </c>
      <c r="E12" s="8">
        <f t="shared" si="0"/>
        <v>2.0834000000000019E-2</v>
      </c>
      <c r="G12" s="32" t="s">
        <v>14</v>
      </c>
      <c r="H12" s="33"/>
      <c r="I12" s="32" t="s">
        <v>15</v>
      </c>
      <c r="J12" s="33"/>
      <c r="K12" s="32" t="s">
        <v>14</v>
      </c>
      <c r="L12" s="33"/>
      <c r="M12" s="32" t="s">
        <v>14</v>
      </c>
      <c r="N12" s="33"/>
      <c r="O12" s="32" t="s">
        <v>14</v>
      </c>
      <c r="Q12" s="13" t="s">
        <v>10</v>
      </c>
      <c r="R12" s="12" t="s">
        <v>42</v>
      </c>
      <c r="T12" s="1" t="str">
        <f t="shared" si="1"/>
        <v/>
      </c>
      <c r="U12" s="1"/>
      <c r="V12" s="1">
        <f t="shared" si="4"/>
        <v>2.0834000000000019E-2</v>
      </c>
      <c r="X12" s="54">
        <v>405</v>
      </c>
      <c r="Y12" s="48"/>
      <c r="Z12" s="55" t="s">
        <v>67</v>
      </c>
    </row>
    <row r="13" spans="2:26" ht="30" customHeight="1" thickBot="1" x14ac:dyDescent="0.35">
      <c r="B13" s="5">
        <f t="shared" si="2"/>
        <v>0.43750333333333341</v>
      </c>
      <c r="C13" s="6" t="s">
        <v>3</v>
      </c>
      <c r="D13" s="7">
        <f t="shared" si="3"/>
        <v>0.45833733333333343</v>
      </c>
      <c r="E13" s="8">
        <f t="shared" si="0"/>
        <v>2.0834000000000019E-2</v>
      </c>
      <c r="G13" s="32"/>
      <c r="H13" s="33"/>
      <c r="I13" s="32"/>
      <c r="J13" s="33"/>
      <c r="K13" s="32"/>
      <c r="L13" s="33"/>
      <c r="M13" s="32"/>
      <c r="N13" s="33"/>
      <c r="O13" s="32"/>
      <c r="Q13" s="13"/>
      <c r="R13" s="12"/>
      <c r="T13" s="1" t="str">
        <f t="shared" si="1"/>
        <v/>
      </c>
      <c r="U13" s="1"/>
      <c r="V13" s="1"/>
      <c r="X13" s="54">
        <v>406</v>
      </c>
      <c r="Y13" s="48"/>
      <c r="Z13" s="55" t="s">
        <v>68</v>
      </c>
    </row>
    <row r="14" spans="2:26" ht="30" customHeight="1" thickBot="1" x14ac:dyDescent="0.35">
      <c r="B14" s="5">
        <f t="shared" si="2"/>
        <v>0.45833733333333343</v>
      </c>
      <c r="C14" s="6" t="s">
        <v>3</v>
      </c>
      <c r="D14" s="7">
        <f t="shared" si="3"/>
        <v>0.47917133333333345</v>
      </c>
      <c r="E14" s="8">
        <f t="shared" si="0"/>
        <v>2.0834000000000019E-2</v>
      </c>
      <c r="G14" s="82" t="s">
        <v>36</v>
      </c>
      <c r="H14" s="82"/>
      <c r="I14" s="82"/>
      <c r="J14" s="82"/>
      <c r="K14" s="82"/>
      <c r="L14" s="82"/>
      <c r="M14" s="82"/>
      <c r="N14" s="82"/>
      <c r="O14" s="82"/>
      <c r="Q14" s="13"/>
      <c r="R14" s="12" t="s">
        <v>81</v>
      </c>
      <c r="T14" s="1" t="str">
        <f t="shared" si="1"/>
        <v/>
      </c>
      <c r="U14" s="1"/>
      <c r="V14" s="1"/>
      <c r="X14" s="54">
        <v>407</v>
      </c>
      <c r="Y14" s="48"/>
      <c r="Z14" s="55" t="s">
        <v>69</v>
      </c>
    </row>
    <row r="15" spans="2:26" ht="30" customHeight="1" thickBot="1" x14ac:dyDescent="0.35">
      <c r="B15" s="5">
        <f t="shared" si="2"/>
        <v>0.47917133333333345</v>
      </c>
      <c r="C15" s="6" t="s">
        <v>3</v>
      </c>
      <c r="D15" s="7">
        <f t="shared" si="3"/>
        <v>0.50000533333333341</v>
      </c>
      <c r="E15" s="8">
        <f t="shared" si="0"/>
        <v>2.0833999999999964E-2</v>
      </c>
      <c r="G15" s="64"/>
      <c r="H15" s="33"/>
      <c r="I15" s="64"/>
      <c r="J15" s="33"/>
      <c r="K15" s="64"/>
      <c r="L15" s="33"/>
      <c r="M15" s="64"/>
      <c r="N15" s="33"/>
      <c r="O15" s="64"/>
      <c r="Q15" s="13"/>
      <c r="R15" s="12"/>
      <c r="T15" s="1" t="str">
        <f t="shared" si="1"/>
        <v/>
      </c>
      <c r="U15" s="1"/>
      <c r="V15" s="1"/>
      <c r="X15" s="54">
        <v>408</v>
      </c>
      <c r="Y15" s="48"/>
      <c r="Z15" s="55" t="s">
        <v>70</v>
      </c>
    </row>
    <row r="16" spans="2:26" ht="30" customHeight="1" thickBot="1" x14ac:dyDescent="0.35">
      <c r="B16" s="5">
        <f>+D15</f>
        <v>0.50000533333333341</v>
      </c>
      <c r="C16" s="6" t="s">
        <v>3</v>
      </c>
      <c r="D16" s="7">
        <f t="shared" si="3"/>
        <v>0.52083933333333343</v>
      </c>
      <c r="E16" s="8">
        <f t="shared" si="0"/>
        <v>2.0834000000000019E-2</v>
      </c>
      <c r="G16" s="32"/>
      <c r="H16" s="33"/>
      <c r="I16" s="32"/>
      <c r="J16" s="33"/>
      <c r="K16" s="32"/>
      <c r="L16" s="33"/>
      <c r="M16" s="32"/>
      <c r="N16" s="33"/>
      <c r="O16" s="32"/>
      <c r="Q16" s="13"/>
      <c r="R16" s="12"/>
      <c r="T16" s="1" t="str">
        <f t="shared" si="1"/>
        <v/>
      </c>
      <c r="U16" s="1"/>
      <c r="V16" s="1"/>
      <c r="X16" s="54">
        <v>409</v>
      </c>
      <c r="Y16" s="48"/>
      <c r="Z16" s="55" t="s">
        <v>71</v>
      </c>
    </row>
    <row r="17" spans="2:26" ht="30" customHeight="1" thickBot="1" x14ac:dyDescent="0.35">
      <c r="B17" s="5">
        <f t="shared" si="2"/>
        <v>0.52083933333333343</v>
      </c>
      <c r="C17" s="6" t="s">
        <v>3</v>
      </c>
      <c r="D17" s="7">
        <f t="shared" si="3"/>
        <v>0.54167333333333345</v>
      </c>
      <c r="E17" s="8">
        <f t="shared" si="0"/>
        <v>2.0834000000000019E-2</v>
      </c>
      <c r="G17" s="32"/>
      <c r="H17" s="33"/>
      <c r="I17" s="32"/>
      <c r="J17" s="33"/>
      <c r="K17" s="32"/>
      <c r="L17" s="33"/>
      <c r="M17" s="32"/>
      <c r="N17" s="33"/>
      <c r="O17" s="32"/>
      <c r="Q17" s="13"/>
      <c r="R17" s="12"/>
      <c r="T17" s="1" t="str">
        <f t="shared" si="1"/>
        <v/>
      </c>
      <c r="U17" s="1"/>
      <c r="V17" s="1"/>
      <c r="X17" s="54">
        <v>410</v>
      </c>
      <c r="Y17" s="48"/>
      <c r="Z17" s="55" t="s">
        <v>72</v>
      </c>
    </row>
    <row r="18" spans="2:26" ht="30" customHeight="1" thickBot="1" x14ac:dyDescent="0.35">
      <c r="B18" s="5">
        <f t="shared" si="2"/>
        <v>0.54167333333333345</v>
      </c>
      <c r="C18" s="6" t="s">
        <v>3</v>
      </c>
      <c r="D18" s="7">
        <f t="shared" si="3"/>
        <v>0.56250733333333347</v>
      </c>
      <c r="E18" s="8">
        <f t="shared" si="0"/>
        <v>2.0834000000000019E-2</v>
      </c>
      <c r="G18" s="32"/>
      <c r="H18" s="33"/>
      <c r="I18" s="32"/>
      <c r="J18" s="33"/>
      <c r="K18" s="32"/>
      <c r="L18" s="33"/>
      <c r="M18" s="32"/>
      <c r="N18" s="33"/>
      <c r="O18" s="32"/>
      <c r="Q18" s="13"/>
      <c r="R18" s="12"/>
      <c r="T18" s="1" t="str">
        <f t="shared" si="1"/>
        <v/>
      </c>
      <c r="U18" s="1"/>
      <c r="V18" s="1"/>
      <c r="X18" s="54">
        <v>411</v>
      </c>
      <c r="Y18" s="48"/>
      <c r="Z18" s="55" t="s">
        <v>73</v>
      </c>
    </row>
    <row r="19" spans="2:26" ht="30" customHeight="1" thickBot="1" x14ac:dyDescent="0.35">
      <c r="B19" s="5">
        <f t="shared" si="2"/>
        <v>0.56250733333333347</v>
      </c>
      <c r="C19" s="6" t="s">
        <v>3</v>
      </c>
      <c r="D19" s="7">
        <f t="shared" si="3"/>
        <v>0.58334133333333349</v>
      </c>
      <c r="E19" s="8">
        <f t="shared" si="0"/>
        <v>2.0834000000000019E-2</v>
      </c>
      <c r="G19" s="32"/>
      <c r="H19" s="33"/>
      <c r="I19" s="32"/>
      <c r="J19" s="33"/>
      <c r="K19" s="32"/>
      <c r="L19" s="33"/>
      <c r="M19" s="32"/>
      <c r="N19" s="33"/>
      <c r="O19" s="32"/>
      <c r="Q19" s="13"/>
      <c r="R19" s="12"/>
      <c r="T19" s="1" t="str">
        <f t="shared" si="1"/>
        <v/>
      </c>
      <c r="U19" s="1"/>
      <c r="V19" s="1"/>
      <c r="X19" s="54">
        <v>412</v>
      </c>
      <c r="Y19" s="48"/>
      <c r="Z19" s="55" t="s">
        <v>74</v>
      </c>
    </row>
    <row r="20" spans="2:26" ht="30" customHeight="1" thickBot="1" x14ac:dyDescent="0.35">
      <c r="B20" s="5">
        <f t="shared" si="2"/>
        <v>0.58334133333333349</v>
      </c>
      <c r="C20" s="6" t="s">
        <v>3</v>
      </c>
      <c r="D20" s="7">
        <f t="shared" si="3"/>
        <v>0.60417533333333351</v>
      </c>
      <c r="E20" s="8">
        <f t="shared" si="0"/>
        <v>2.0834000000000019E-2</v>
      </c>
      <c r="G20" s="32"/>
      <c r="H20" s="33"/>
      <c r="I20" s="32"/>
      <c r="J20" s="33"/>
      <c r="K20" s="32"/>
      <c r="L20" s="33"/>
      <c r="M20" s="32"/>
      <c r="N20" s="33"/>
      <c r="O20" s="32"/>
      <c r="Q20" s="13"/>
      <c r="R20" s="12"/>
      <c r="T20" s="1" t="str">
        <f t="shared" si="1"/>
        <v/>
      </c>
      <c r="U20" s="1"/>
      <c r="V20" s="1"/>
      <c r="X20" s="54">
        <v>414</v>
      </c>
      <c r="Y20" s="48"/>
      <c r="Z20" s="55" t="s">
        <v>75</v>
      </c>
    </row>
    <row r="21" spans="2:26" ht="30" customHeight="1" thickBot="1" x14ac:dyDescent="0.35">
      <c r="B21" s="5">
        <f t="shared" si="2"/>
        <v>0.60417533333333351</v>
      </c>
      <c r="C21" s="6" t="s">
        <v>3</v>
      </c>
      <c r="D21" s="7">
        <f t="shared" si="3"/>
        <v>0.62500933333333353</v>
      </c>
      <c r="E21" s="8">
        <f t="shared" si="0"/>
        <v>2.0834000000000019E-2</v>
      </c>
      <c r="G21" s="32"/>
      <c r="H21" s="33"/>
      <c r="I21" s="32"/>
      <c r="J21" s="33"/>
      <c r="K21" s="32"/>
      <c r="L21" s="33"/>
      <c r="M21" s="32"/>
      <c r="N21" s="33"/>
      <c r="O21" s="32"/>
      <c r="Q21" s="13"/>
      <c r="R21" s="12"/>
      <c r="T21" s="1" t="str">
        <f t="shared" si="1"/>
        <v/>
      </c>
      <c r="U21" s="1"/>
      <c r="V21" s="1"/>
      <c r="X21" s="54">
        <v>416</v>
      </c>
      <c r="Y21" s="48"/>
      <c r="Z21" s="55" t="s">
        <v>76</v>
      </c>
    </row>
    <row r="22" spans="2:26" ht="30" customHeight="1" thickBot="1" x14ac:dyDescent="0.35">
      <c r="B22" s="5">
        <f t="shared" si="2"/>
        <v>0.62500933333333353</v>
      </c>
      <c r="C22" s="6" t="s">
        <v>3</v>
      </c>
      <c r="D22" s="7">
        <f t="shared" si="3"/>
        <v>0.64584333333333355</v>
      </c>
      <c r="E22" s="8">
        <f t="shared" si="0"/>
        <v>2.0834000000000019E-2</v>
      </c>
      <c r="G22" s="32"/>
      <c r="H22" s="33"/>
      <c r="I22" s="32"/>
      <c r="J22" s="33"/>
      <c r="K22" s="32"/>
      <c r="L22" s="33"/>
      <c r="M22" s="32"/>
      <c r="N22" s="33"/>
      <c r="O22" s="32"/>
      <c r="Q22" s="13"/>
      <c r="R22" s="12"/>
      <c r="T22" s="1" t="str">
        <f t="shared" si="1"/>
        <v/>
      </c>
      <c r="U22" s="1"/>
      <c r="V22" s="1"/>
      <c r="X22" s="54">
        <v>420</v>
      </c>
      <c r="Y22" s="48"/>
      <c r="Z22" s="55" t="s">
        <v>77</v>
      </c>
    </row>
    <row r="23" spans="2:26" ht="30" customHeight="1" thickBot="1" x14ac:dyDescent="0.35">
      <c r="B23" s="21">
        <v>0.61805555555555558</v>
      </c>
      <c r="C23" s="22" t="s">
        <v>3</v>
      </c>
      <c r="D23" s="23">
        <v>0.66666666666666663</v>
      </c>
      <c r="E23" s="24">
        <f t="shared" si="0"/>
        <v>4.8611111111111049E-2</v>
      </c>
      <c r="F23" s="20"/>
      <c r="G23" s="25" t="s">
        <v>32</v>
      </c>
      <c r="H23" s="20"/>
      <c r="I23" s="25"/>
      <c r="J23" s="20"/>
      <c r="K23" s="25"/>
      <c r="L23" s="20"/>
      <c r="M23" s="25"/>
      <c r="N23" s="20"/>
      <c r="O23" s="25"/>
      <c r="P23" s="20"/>
      <c r="Q23" s="26"/>
      <c r="R23" s="27"/>
      <c r="S23" s="20"/>
      <c r="T23" s="28"/>
      <c r="U23" s="28"/>
      <c r="V23" s="28">
        <f>+E23</f>
        <v>4.8611111111111049E-2</v>
      </c>
      <c r="X23" s="44">
        <v>422</v>
      </c>
      <c r="Y23" s="45"/>
      <c r="Z23" s="56" t="s">
        <v>78</v>
      </c>
    </row>
    <row r="24" spans="2:26" ht="15.75" thickBot="1" x14ac:dyDescent="0.3"/>
    <row r="25" spans="2:26" ht="48" customHeight="1" thickBot="1" x14ac:dyDescent="0.6">
      <c r="B25" s="76" t="s">
        <v>87</v>
      </c>
      <c r="C25" s="77"/>
      <c r="D25" s="77"/>
      <c r="E25" s="77"/>
      <c r="F25" s="77"/>
      <c r="G25" s="77"/>
      <c r="H25" s="77"/>
      <c r="I25" s="78"/>
      <c r="J25" s="47"/>
      <c r="K25" s="76" t="s">
        <v>88</v>
      </c>
      <c r="L25" s="77"/>
      <c r="M25" s="77"/>
      <c r="N25" s="77"/>
      <c r="O25" s="77"/>
      <c r="P25" s="77"/>
      <c r="Q25" s="77"/>
      <c r="R25" s="79"/>
      <c r="X25" s="60" t="s">
        <v>82</v>
      </c>
      <c r="Y25" s="14"/>
      <c r="Z25" s="14"/>
    </row>
    <row r="26" spans="2:26" ht="35.25" customHeight="1" thickBot="1" x14ac:dyDescent="0.35">
      <c r="B26" s="38"/>
      <c r="C26" s="14"/>
      <c r="D26" s="14"/>
      <c r="E26" s="14"/>
      <c r="F26" s="14"/>
      <c r="G26" s="43"/>
      <c r="H26" s="14"/>
      <c r="I26" s="49"/>
      <c r="K26" s="38"/>
      <c r="L26" s="14"/>
      <c r="M26" s="14"/>
      <c r="O26" s="14"/>
      <c r="P26" s="14"/>
      <c r="Q26" s="14"/>
      <c r="R26" s="46"/>
      <c r="X26" s="80" t="s">
        <v>83</v>
      </c>
      <c r="Y26" s="80"/>
      <c r="Z26" s="80"/>
    </row>
    <row r="27" spans="2:26" ht="27.4" customHeight="1" thickTop="1" thickBot="1" x14ac:dyDescent="0.35">
      <c r="B27" s="54" t="s">
        <v>56</v>
      </c>
      <c r="C27" s="48"/>
      <c r="D27" s="48"/>
      <c r="E27" s="48"/>
      <c r="F27" s="48"/>
      <c r="G27" s="48"/>
      <c r="H27" s="48"/>
      <c r="I27" s="61"/>
      <c r="J27" s="48"/>
      <c r="K27" s="54" t="s">
        <v>57</v>
      </c>
      <c r="O27" s="48" t="s">
        <v>58</v>
      </c>
      <c r="R27" s="12"/>
      <c r="X27" s="81" t="s">
        <v>84</v>
      </c>
      <c r="Y27" s="81"/>
      <c r="Z27" s="81"/>
    </row>
    <row r="28" spans="2:26" ht="42.75" customHeight="1" thickTop="1" thickBot="1" x14ac:dyDescent="0.3">
      <c r="B28" s="11"/>
      <c r="C28" s="37"/>
      <c r="D28" s="65" t="s">
        <v>90</v>
      </c>
      <c r="E28" s="37"/>
      <c r="F28" s="37"/>
      <c r="G28" s="37"/>
      <c r="H28" s="37"/>
      <c r="I28" s="37"/>
      <c r="J28" s="37"/>
      <c r="K28" s="37"/>
      <c r="L28" s="37"/>
      <c r="M28" s="62"/>
      <c r="N28" s="62"/>
      <c r="O28" s="62"/>
      <c r="P28" s="62"/>
      <c r="Q28" s="62"/>
      <c r="R28" s="63"/>
      <c r="X28" s="81" t="s">
        <v>85</v>
      </c>
      <c r="Y28" s="81"/>
      <c r="Z28" s="81"/>
    </row>
    <row r="29" spans="2:26" ht="30" customHeight="1" thickTop="1" thickBot="1" x14ac:dyDescent="0.3">
      <c r="B29" s="38"/>
      <c r="C29" s="14"/>
      <c r="D29" s="66" t="s">
        <v>89</v>
      </c>
      <c r="E29" s="14"/>
      <c r="F29" s="14"/>
      <c r="G29" s="14"/>
      <c r="H29" s="14"/>
      <c r="I29" s="14"/>
      <c r="J29" s="14"/>
      <c r="K29" s="14"/>
      <c r="L29" s="14"/>
      <c r="M29" s="14" t="s">
        <v>86</v>
      </c>
      <c r="N29" s="14"/>
      <c r="O29" s="14"/>
      <c r="P29" s="14"/>
      <c r="Q29" s="14"/>
      <c r="R29" s="46"/>
    </row>
    <row r="30" spans="2:26" ht="26.25" customHeight="1" x14ac:dyDescent="0.25"/>
    <row r="31" spans="2:26" ht="21" x14ac:dyDescent="0.35">
      <c r="B31" s="36" t="s">
        <v>37</v>
      </c>
    </row>
    <row r="32" spans="2:26" ht="21" x14ac:dyDescent="0.35">
      <c r="B32" s="36" t="s">
        <v>53</v>
      </c>
    </row>
    <row r="33" spans="2:18" ht="21" x14ac:dyDescent="0.35">
      <c r="B33" s="36" t="s">
        <v>80</v>
      </c>
    </row>
    <row r="35" spans="2:18" ht="15.75" thickBot="1" x14ac:dyDescent="0.3">
      <c r="K35" s="40" t="s">
        <v>33</v>
      </c>
      <c r="O35" s="40" t="s">
        <v>79</v>
      </c>
    </row>
    <row r="36" spans="2:18" ht="15.75" thickBot="1" x14ac:dyDescent="0.3">
      <c r="B36" s="15" t="s">
        <v>21</v>
      </c>
      <c r="C36" s="14"/>
      <c r="D36" s="14"/>
      <c r="E36" s="14"/>
      <c r="F36" s="14"/>
      <c r="G36" s="14"/>
      <c r="K36" s="11" t="s">
        <v>16</v>
      </c>
      <c r="L36" s="37"/>
      <c r="M36" s="4">
        <f>SUMIF(Q6:Q22,"Reg",E6:E22)</f>
        <v>9.3752666666666706E-2</v>
      </c>
      <c r="O36" t="s">
        <v>18</v>
      </c>
      <c r="Q36" t="s">
        <v>45</v>
      </c>
      <c r="R36" s="1">
        <f>SUM(V7:V22)</f>
        <v>7.2918666666666687E-2</v>
      </c>
    </row>
    <row r="37" spans="2:18" x14ac:dyDescent="0.25">
      <c r="B37" t="s">
        <v>22</v>
      </c>
      <c r="K37" s="9" t="s">
        <v>17</v>
      </c>
      <c r="M37" s="8">
        <f>SUMIF(Q6:Q22,"Supv",E6:E22)</f>
        <v>0</v>
      </c>
      <c r="O37" t="s">
        <v>19</v>
      </c>
      <c r="Q37" t="s">
        <v>10</v>
      </c>
      <c r="R37" s="1">
        <f>SUM(U7:U22)</f>
        <v>2.0834000000000019E-2</v>
      </c>
    </row>
    <row r="38" spans="2:18" ht="15.75" thickBot="1" x14ac:dyDescent="0.3">
      <c r="B38" t="s">
        <v>23</v>
      </c>
      <c r="K38" s="38" t="s">
        <v>40</v>
      </c>
      <c r="L38" s="14"/>
      <c r="M38" s="10">
        <f>+E23+E6</f>
        <v>7.9861111111111049E-2</v>
      </c>
      <c r="O38" t="s">
        <v>41</v>
      </c>
      <c r="Q38" t="s">
        <v>30</v>
      </c>
      <c r="R38" s="1">
        <f>+V23+V6</f>
        <v>7.9861111111111049E-2</v>
      </c>
    </row>
    <row r="39" spans="2:18" x14ac:dyDescent="0.25">
      <c r="B39" t="s">
        <v>38</v>
      </c>
    </row>
    <row r="40" spans="2:18" x14ac:dyDescent="0.25">
      <c r="B40" t="s">
        <v>20</v>
      </c>
      <c r="Q40" t="s">
        <v>31</v>
      </c>
      <c r="R40" s="1">
        <f>SUM(R36:R39)</f>
        <v>0.17361377777777776</v>
      </c>
    </row>
    <row r="41" spans="2:18" ht="15.75" thickBot="1" x14ac:dyDescent="0.3">
      <c r="B41" s="14" t="s">
        <v>25</v>
      </c>
      <c r="C41" s="14"/>
      <c r="D41" s="14"/>
      <c r="E41" s="14"/>
      <c r="F41" s="14"/>
      <c r="G41" s="14"/>
    </row>
    <row r="45" spans="2:18" ht="26.25" x14ac:dyDescent="0.4">
      <c r="B45" s="39" t="s">
        <v>34</v>
      </c>
    </row>
    <row r="46" spans="2:18" x14ac:dyDescent="0.25">
      <c r="B46" s="40" t="s">
        <v>26</v>
      </c>
    </row>
    <row r="47" spans="2:18" x14ac:dyDescent="0.25">
      <c r="B47" s="40" t="s">
        <v>46</v>
      </c>
    </row>
    <row r="48" spans="2:18" x14ac:dyDescent="0.25">
      <c r="B48" s="40" t="s">
        <v>47</v>
      </c>
    </row>
    <row r="49" spans="2:2" x14ac:dyDescent="0.25">
      <c r="B49" s="40" t="s">
        <v>48</v>
      </c>
    </row>
    <row r="50" spans="2:2" x14ac:dyDescent="0.25">
      <c r="B50" s="40" t="s">
        <v>49</v>
      </c>
    </row>
    <row r="51" spans="2:2" ht="15.75" x14ac:dyDescent="0.25">
      <c r="B51" s="41" t="s">
        <v>51</v>
      </c>
    </row>
    <row r="52" spans="2:2" ht="15.75" x14ac:dyDescent="0.25">
      <c r="B52" s="42" t="s">
        <v>52</v>
      </c>
    </row>
  </sheetData>
  <mergeCells count="10">
    <mergeCell ref="X26:Z26"/>
    <mergeCell ref="X27:Z27"/>
    <mergeCell ref="X28:Z28"/>
    <mergeCell ref="G14:O14"/>
    <mergeCell ref="T3:V3"/>
    <mergeCell ref="B2:G2"/>
    <mergeCell ref="G3:O3"/>
    <mergeCell ref="G6:O6"/>
    <mergeCell ref="B25:I25"/>
    <mergeCell ref="K25:R25"/>
  </mergeCells>
  <printOptions horizontalCentered="1"/>
  <pageMargins left="0.45" right="0.45" top="0.5" bottom="0.5" header="0.3" footer="0.3"/>
  <pageSetup scale="63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81A4-452E-4C77-BA50-CB51475F1915}">
  <sheetPr>
    <pageSetUpPr fitToPage="1"/>
  </sheetPr>
  <dimension ref="B2:Z52"/>
  <sheetViews>
    <sheetView zoomScale="60" zoomScaleNormal="60" workbookViewId="0">
      <selection activeCell="T25" sqref="T25:V26"/>
    </sheetView>
  </sheetViews>
  <sheetFormatPr defaultRowHeight="15" x14ac:dyDescent="0.25"/>
  <cols>
    <col min="1" max="1" width="1.85546875" customWidth="1"/>
    <col min="2" max="2" width="11" customWidth="1"/>
    <col min="3" max="3" width="1.42578125" customWidth="1"/>
    <col min="4" max="4" width="11.42578125" customWidth="1"/>
    <col min="6" max="6" width="1.5703125" customWidth="1"/>
    <col min="7" max="7" width="23" customWidth="1"/>
    <col min="8" max="8" width="2.5703125" customWidth="1"/>
    <col min="9" max="9" width="23" customWidth="1"/>
    <col min="10" max="10" width="2.5703125" customWidth="1"/>
    <col min="11" max="11" width="23" customWidth="1"/>
    <col min="12" max="12" width="2.5703125" customWidth="1"/>
    <col min="13" max="13" width="23" customWidth="1"/>
    <col min="14" max="14" width="2.5703125" customWidth="1"/>
    <col min="15" max="15" width="23" customWidth="1"/>
    <col min="16" max="16" width="2.85546875" customWidth="1"/>
    <col min="17" max="17" width="14.85546875" customWidth="1"/>
    <col min="18" max="18" width="16.5703125" customWidth="1"/>
    <col min="19" max="19" width="5.28515625" customWidth="1"/>
    <col min="20" max="20" width="12" customWidth="1"/>
    <col min="21" max="22" width="9.140625" customWidth="1"/>
    <col min="24" max="24" width="15.28515625" customWidth="1"/>
    <col min="25" max="25" width="2" customWidth="1"/>
    <col min="26" max="26" width="56.7109375" customWidth="1"/>
  </cols>
  <sheetData>
    <row r="2" spans="2:26" ht="32.25" customHeight="1" thickBot="1" x14ac:dyDescent="0.5">
      <c r="B2" s="73" t="s">
        <v>95</v>
      </c>
      <c r="C2" s="73"/>
      <c r="D2" s="73"/>
      <c r="E2" s="73"/>
      <c r="F2" s="73"/>
      <c r="G2" s="73"/>
      <c r="I2" s="31" t="s">
        <v>96</v>
      </c>
    </row>
    <row r="3" spans="2:26" ht="28.5" customHeight="1" thickBot="1" x14ac:dyDescent="0.45">
      <c r="G3" s="74" t="s">
        <v>24</v>
      </c>
      <c r="H3" s="74"/>
      <c r="I3" s="74"/>
      <c r="J3" s="74"/>
      <c r="K3" s="74"/>
      <c r="L3" s="74"/>
      <c r="M3" s="74"/>
      <c r="N3" s="74"/>
      <c r="O3" s="74"/>
      <c r="Q3" s="2" t="s">
        <v>12</v>
      </c>
      <c r="R3" s="2" t="s">
        <v>50</v>
      </c>
      <c r="T3" s="72" t="s">
        <v>92</v>
      </c>
      <c r="U3" s="72"/>
      <c r="V3" s="72"/>
      <c r="W3">
        <v>1.041666666666663E-2</v>
      </c>
      <c r="X3">
        <f>+W3*2</f>
        <v>2.0833333333333259E-2</v>
      </c>
    </row>
    <row r="4" spans="2:26" x14ac:dyDescent="0.25">
      <c r="B4" s="3" t="s">
        <v>1</v>
      </c>
      <c r="C4" s="3"/>
      <c r="D4" s="3" t="s">
        <v>2</v>
      </c>
      <c r="E4" s="3" t="s">
        <v>0</v>
      </c>
      <c r="G4" s="3" t="s">
        <v>4</v>
      </c>
      <c r="H4" s="3"/>
      <c r="I4" s="3" t="s">
        <v>5</v>
      </c>
      <c r="J4" s="3"/>
      <c r="K4" s="3" t="s">
        <v>6</v>
      </c>
      <c r="L4" s="3"/>
      <c r="M4" s="3" t="s">
        <v>7</v>
      </c>
      <c r="N4" s="3"/>
      <c r="O4" s="3" t="s">
        <v>8</v>
      </c>
      <c r="P4" s="3"/>
      <c r="Q4" s="3" t="s">
        <v>43</v>
      </c>
      <c r="R4" s="3" t="s">
        <v>93</v>
      </c>
      <c r="T4" s="3" t="s">
        <v>29</v>
      </c>
      <c r="U4" s="3" t="s">
        <v>10</v>
      </c>
      <c r="V4" s="3" t="s">
        <v>30</v>
      </c>
    </row>
    <row r="5" spans="2:26" ht="9" customHeight="1" thickBot="1" x14ac:dyDescent="0.3"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6" ht="30" customHeight="1" thickBot="1" x14ac:dyDescent="0.3">
      <c r="B6" s="16">
        <f>+D6</f>
        <v>0.3263888888888889</v>
      </c>
      <c r="C6" s="17" t="s">
        <v>3</v>
      </c>
      <c r="D6" s="18">
        <v>0.3263888888888889</v>
      </c>
      <c r="E6" s="57">
        <f>IF(D6="","",+D6-B6)</f>
        <v>0</v>
      </c>
      <c r="F6" s="20"/>
      <c r="G6" s="75" t="s">
        <v>27</v>
      </c>
      <c r="H6" s="75"/>
      <c r="I6" s="75"/>
      <c r="J6" s="75"/>
      <c r="K6" s="75"/>
      <c r="L6" s="75"/>
      <c r="M6" s="75"/>
      <c r="N6" s="75"/>
      <c r="O6" s="75"/>
      <c r="P6" s="20"/>
      <c r="Q6" s="29" t="s">
        <v>28</v>
      </c>
      <c r="R6" s="30"/>
      <c r="S6" s="20"/>
      <c r="T6" s="28"/>
      <c r="U6" s="28"/>
      <c r="V6" s="28">
        <f>+E6</f>
        <v>0</v>
      </c>
      <c r="X6" s="35" t="s">
        <v>61</v>
      </c>
      <c r="Y6" s="35"/>
      <c r="Z6" s="2" t="s">
        <v>60</v>
      </c>
    </row>
    <row r="7" spans="2:26" ht="30" customHeight="1" thickBot="1" x14ac:dyDescent="0.35">
      <c r="B7" s="5">
        <f>+D6</f>
        <v>0.3263888888888889</v>
      </c>
      <c r="C7" s="6" t="str">
        <f>IF(B7="","","-")</f>
        <v>-</v>
      </c>
      <c r="D7" s="7">
        <v>0.33333333333333331</v>
      </c>
      <c r="E7" s="58">
        <f t="shared" ref="E7:E23" si="0">IF(D7="","",+D7-B7)</f>
        <v>6.9444444444444198E-3</v>
      </c>
      <c r="G7" s="32" t="s">
        <v>14</v>
      </c>
      <c r="H7" s="33"/>
      <c r="I7" s="32" t="s">
        <v>15</v>
      </c>
      <c r="J7" s="33"/>
      <c r="K7" s="32" t="s">
        <v>14</v>
      </c>
      <c r="L7" s="33"/>
      <c r="M7" s="32" t="s">
        <v>14</v>
      </c>
      <c r="N7" s="33"/>
      <c r="O7" s="32" t="s">
        <v>14</v>
      </c>
      <c r="Q7" s="13" t="s">
        <v>10</v>
      </c>
      <c r="R7" s="12" t="s">
        <v>42</v>
      </c>
      <c r="T7" s="1">
        <f>+E7</f>
        <v>6.9444444444444198E-3</v>
      </c>
      <c r="U7" s="1"/>
      <c r="X7" s="51">
        <v>400</v>
      </c>
      <c r="Y7" s="52"/>
      <c r="Z7" s="53" t="s">
        <v>62</v>
      </c>
    </row>
    <row r="8" spans="2:26" ht="30" customHeight="1" x14ac:dyDescent="0.3">
      <c r="B8" s="5">
        <f>+D7</f>
        <v>0.33333333333333331</v>
      </c>
      <c r="C8" s="6" t="s">
        <v>3</v>
      </c>
      <c r="D8" s="7">
        <f>+B8+0.010417*2</f>
        <v>0.35416733333333333</v>
      </c>
      <c r="E8" s="58">
        <f t="shared" si="0"/>
        <v>2.0834000000000019E-2</v>
      </c>
      <c r="G8" s="34" t="s">
        <v>13</v>
      </c>
      <c r="H8" s="35"/>
      <c r="I8" s="34" t="s">
        <v>13</v>
      </c>
      <c r="J8" s="35"/>
      <c r="K8" s="34" t="s">
        <v>13</v>
      </c>
      <c r="L8" s="35"/>
      <c r="M8" s="34" t="s">
        <v>13</v>
      </c>
      <c r="N8" s="35"/>
      <c r="O8" s="34" t="s">
        <v>13</v>
      </c>
      <c r="Q8" s="13" t="s">
        <v>44</v>
      </c>
      <c r="R8" s="12" t="s">
        <v>94</v>
      </c>
      <c r="T8" s="1" t="str">
        <f t="shared" ref="T8" si="1">IF(R8="Spec Ed",E8*1,"")</f>
        <v/>
      </c>
      <c r="U8" s="1">
        <f>+E8</f>
        <v>2.0834000000000019E-2</v>
      </c>
      <c r="V8" s="1"/>
      <c r="X8" s="54">
        <v>401</v>
      </c>
      <c r="Y8" s="48"/>
      <c r="Z8" s="55" t="s">
        <v>63</v>
      </c>
    </row>
    <row r="9" spans="2:26" ht="30" customHeight="1" thickBot="1" x14ac:dyDescent="0.35">
      <c r="B9" s="5">
        <f t="shared" ref="B9:B22" si="2">+D8</f>
        <v>0.35416733333333333</v>
      </c>
      <c r="C9" s="6" t="s">
        <v>3</v>
      </c>
      <c r="D9" s="7">
        <f t="shared" ref="D9:D22" si="3">+B9+0.010417*2</f>
        <v>0.37500133333333335</v>
      </c>
      <c r="E9" s="58">
        <f t="shared" si="0"/>
        <v>2.0834000000000019E-2</v>
      </c>
      <c r="G9" s="33" t="s">
        <v>35</v>
      </c>
      <c r="H9" s="33"/>
      <c r="I9" s="33" t="s">
        <v>35</v>
      </c>
      <c r="J9" s="33"/>
      <c r="K9" s="33" t="s">
        <v>35</v>
      </c>
      <c r="L9" s="33"/>
      <c r="M9" s="33" t="s">
        <v>35</v>
      </c>
      <c r="N9" s="33"/>
      <c r="O9" s="33" t="s">
        <v>35</v>
      </c>
      <c r="Q9" s="13" t="s">
        <v>10</v>
      </c>
      <c r="R9" s="12" t="s">
        <v>42</v>
      </c>
      <c r="T9" s="1">
        <f>+E9</f>
        <v>2.0834000000000019E-2</v>
      </c>
      <c r="V9" s="1"/>
      <c r="X9" s="54">
        <v>402</v>
      </c>
      <c r="Y9" s="48"/>
      <c r="Z9" s="55" t="s">
        <v>64</v>
      </c>
    </row>
    <row r="10" spans="2:26" ht="30" customHeight="1" thickBot="1" x14ac:dyDescent="0.35">
      <c r="B10" s="5">
        <f t="shared" si="2"/>
        <v>0.37500133333333335</v>
      </c>
      <c r="C10" s="6" t="s">
        <v>3</v>
      </c>
      <c r="D10" s="7">
        <f t="shared" si="3"/>
        <v>0.39583533333333337</v>
      </c>
      <c r="E10" s="58">
        <f t="shared" si="0"/>
        <v>2.0834000000000019E-2</v>
      </c>
      <c r="G10" s="32" t="s">
        <v>14</v>
      </c>
      <c r="H10" s="33"/>
      <c r="I10" s="32" t="s">
        <v>15</v>
      </c>
      <c r="J10" s="33"/>
      <c r="K10" s="32" t="s">
        <v>14</v>
      </c>
      <c r="L10" s="33"/>
      <c r="M10" s="32" t="s">
        <v>14</v>
      </c>
      <c r="N10" s="33"/>
      <c r="O10" s="32" t="s">
        <v>14</v>
      </c>
      <c r="Q10" s="13" t="s">
        <v>10</v>
      </c>
      <c r="R10" s="12" t="s">
        <v>42</v>
      </c>
      <c r="T10" s="1">
        <f>+E10</f>
        <v>2.0834000000000019E-2</v>
      </c>
      <c r="U10" s="1"/>
      <c r="X10" s="54">
        <v>403</v>
      </c>
      <c r="Y10" s="48"/>
      <c r="Z10" s="55" t="s">
        <v>65</v>
      </c>
    </row>
    <row r="11" spans="2:26" ht="30" customHeight="1" thickBot="1" x14ac:dyDescent="0.35">
      <c r="B11" s="5">
        <f t="shared" si="2"/>
        <v>0.39583533333333337</v>
      </c>
      <c r="C11" s="6" t="s">
        <v>3</v>
      </c>
      <c r="D11" s="7">
        <f t="shared" si="3"/>
        <v>0.41666933333333339</v>
      </c>
      <c r="E11" s="58">
        <f t="shared" si="0"/>
        <v>2.0834000000000019E-2</v>
      </c>
      <c r="G11" s="32" t="s">
        <v>14</v>
      </c>
      <c r="H11" s="33"/>
      <c r="I11" s="32" t="s">
        <v>15</v>
      </c>
      <c r="J11" s="33"/>
      <c r="K11" s="32" t="s">
        <v>14</v>
      </c>
      <c r="L11" s="33"/>
      <c r="M11" s="32" t="s">
        <v>14</v>
      </c>
      <c r="N11" s="33"/>
      <c r="O11" s="32" t="s">
        <v>14</v>
      </c>
      <c r="Q11" s="13" t="s">
        <v>10</v>
      </c>
      <c r="R11" s="12" t="s">
        <v>42</v>
      </c>
      <c r="T11" s="1">
        <f>+E11</f>
        <v>2.0834000000000019E-2</v>
      </c>
      <c r="U11" s="1"/>
      <c r="X11" s="54">
        <v>404</v>
      </c>
      <c r="Y11" s="48"/>
      <c r="Z11" s="55" t="s">
        <v>66</v>
      </c>
    </row>
    <row r="12" spans="2:26" ht="30" customHeight="1" thickBot="1" x14ac:dyDescent="0.35">
      <c r="B12" s="5">
        <f t="shared" si="2"/>
        <v>0.41666933333333339</v>
      </c>
      <c r="C12" s="6" t="s">
        <v>3</v>
      </c>
      <c r="D12" s="7">
        <f t="shared" si="3"/>
        <v>0.43750333333333341</v>
      </c>
      <c r="E12" s="58">
        <f t="shared" si="0"/>
        <v>2.0834000000000019E-2</v>
      </c>
      <c r="G12" s="32" t="s">
        <v>14</v>
      </c>
      <c r="H12" s="33"/>
      <c r="I12" s="32" t="s">
        <v>15</v>
      </c>
      <c r="J12" s="33"/>
      <c r="K12" s="32" t="s">
        <v>14</v>
      </c>
      <c r="L12" s="33"/>
      <c r="M12" s="32" t="s">
        <v>14</v>
      </c>
      <c r="N12" s="33"/>
      <c r="O12" s="32" t="s">
        <v>14</v>
      </c>
      <c r="Q12" s="13" t="s">
        <v>10</v>
      </c>
      <c r="R12" s="12" t="s">
        <v>42</v>
      </c>
      <c r="T12" s="1">
        <f>+E12</f>
        <v>2.0834000000000019E-2</v>
      </c>
      <c r="U12" s="1"/>
      <c r="X12" s="54">
        <v>405</v>
      </c>
      <c r="Y12" s="48"/>
      <c r="Z12" s="55" t="s">
        <v>67</v>
      </c>
    </row>
    <row r="13" spans="2:26" ht="30" customHeight="1" thickBot="1" x14ac:dyDescent="0.35">
      <c r="B13" s="5">
        <f t="shared" si="2"/>
        <v>0.43750333333333341</v>
      </c>
      <c r="C13" s="6" t="s">
        <v>3</v>
      </c>
      <c r="D13" s="7">
        <f t="shared" si="3"/>
        <v>0.45833733333333343</v>
      </c>
      <c r="E13" s="58">
        <f t="shared" si="0"/>
        <v>2.0834000000000019E-2</v>
      </c>
      <c r="G13" s="32"/>
      <c r="H13" s="33"/>
      <c r="I13" s="32"/>
      <c r="J13" s="33"/>
      <c r="K13" s="32"/>
      <c r="L13" s="33"/>
      <c r="M13" s="32"/>
      <c r="N13" s="33"/>
      <c r="O13" s="32"/>
      <c r="Q13" s="13"/>
      <c r="R13" s="12"/>
      <c r="T13" s="1">
        <f t="shared" ref="T13:T22" si="4">+E13</f>
        <v>2.0834000000000019E-2</v>
      </c>
      <c r="U13" s="1"/>
      <c r="V13" s="1"/>
      <c r="X13" s="54">
        <v>406</v>
      </c>
      <c r="Y13" s="48"/>
      <c r="Z13" s="55" t="s">
        <v>68</v>
      </c>
    </row>
    <row r="14" spans="2:26" ht="30" customHeight="1" thickBot="1" x14ac:dyDescent="0.35">
      <c r="B14" s="5">
        <f t="shared" si="2"/>
        <v>0.45833733333333343</v>
      </c>
      <c r="C14" s="6" t="s">
        <v>3</v>
      </c>
      <c r="D14" s="7">
        <f t="shared" si="3"/>
        <v>0.47917133333333345</v>
      </c>
      <c r="E14" s="58">
        <f t="shared" si="0"/>
        <v>2.0834000000000019E-2</v>
      </c>
      <c r="G14" s="32" t="s">
        <v>36</v>
      </c>
      <c r="H14" s="33"/>
      <c r="I14" s="32" t="s">
        <v>36</v>
      </c>
      <c r="J14" s="33"/>
      <c r="K14" s="32" t="s">
        <v>36</v>
      </c>
      <c r="L14" s="33"/>
      <c r="M14" s="32" t="s">
        <v>36</v>
      </c>
      <c r="N14" s="33"/>
      <c r="O14" s="32" t="s">
        <v>36</v>
      </c>
      <c r="Q14" s="13"/>
      <c r="R14" s="12" t="s">
        <v>81</v>
      </c>
      <c r="T14" s="1">
        <f t="shared" si="4"/>
        <v>2.0834000000000019E-2</v>
      </c>
      <c r="U14" s="1"/>
      <c r="V14" s="1"/>
      <c r="X14" s="54">
        <v>407</v>
      </c>
      <c r="Y14" s="48"/>
      <c r="Z14" s="55" t="s">
        <v>69</v>
      </c>
    </row>
    <row r="15" spans="2:26" ht="30" customHeight="1" thickBot="1" x14ac:dyDescent="0.35">
      <c r="B15" s="5">
        <f t="shared" si="2"/>
        <v>0.47917133333333345</v>
      </c>
      <c r="C15" s="6" t="s">
        <v>3</v>
      </c>
      <c r="D15" s="7">
        <v>0.52083333333333337</v>
      </c>
      <c r="E15" s="58">
        <f t="shared" si="0"/>
        <v>4.1661999999999921E-2</v>
      </c>
      <c r="G15" s="32"/>
      <c r="H15" s="33"/>
      <c r="I15" s="32"/>
      <c r="J15" s="33"/>
      <c r="K15" s="32"/>
      <c r="L15" s="33"/>
      <c r="M15" s="32"/>
      <c r="N15" s="33"/>
      <c r="O15" s="32"/>
      <c r="Q15" s="13"/>
      <c r="R15" s="12"/>
      <c r="T15" s="1">
        <f t="shared" si="4"/>
        <v>4.1661999999999921E-2</v>
      </c>
      <c r="U15" s="1"/>
      <c r="V15" s="1"/>
      <c r="X15" s="54">
        <v>408</v>
      </c>
      <c r="Y15" s="48"/>
      <c r="Z15" s="55" t="s">
        <v>70</v>
      </c>
    </row>
    <row r="16" spans="2:26" ht="30" customHeight="1" thickBot="1" x14ac:dyDescent="0.35">
      <c r="B16" s="5">
        <f>+D15</f>
        <v>0.52083333333333337</v>
      </c>
      <c r="C16" s="6" t="s">
        <v>3</v>
      </c>
      <c r="D16" s="7">
        <f t="shared" si="3"/>
        <v>0.54166733333333339</v>
      </c>
      <c r="E16" s="58">
        <f t="shared" si="0"/>
        <v>2.0834000000000019E-2</v>
      </c>
      <c r="G16" s="32"/>
      <c r="H16" s="33"/>
      <c r="I16" s="32"/>
      <c r="J16" s="33"/>
      <c r="K16" s="32"/>
      <c r="L16" s="33"/>
      <c r="M16" s="32"/>
      <c r="N16" s="33"/>
      <c r="O16" s="32"/>
      <c r="Q16" s="13"/>
      <c r="R16" s="12"/>
      <c r="T16" s="1">
        <f t="shared" si="4"/>
        <v>2.0834000000000019E-2</v>
      </c>
      <c r="U16" s="1"/>
      <c r="V16" s="1"/>
      <c r="X16" s="54">
        <v>409</v>
      </c>
      <c r="Y16" s="48"/>
      <c r="Z16" s="55" t="s">
        <v>71</v>
      </c>
    </row>
    <row r="17" spans="2:26" ht="29.25" customHeight="1" thickBot="1" x14ac:dyDescent="0.35">
      <c r="B17" s="5">
        <f t="shared" si="2"/>
        <v>0.54166733333333339</v>
      </c>
      <c r="C17" s="6" t="s">
        <v>3</v>
      </c>
      <c r="D17" s="7">
        <f t="shared" si="3"/>
        <v>0.56250133333333341</v>
      </c>
      <c r="E17" s="58">
        <f t="shared" si="0"/>
        <v>2.0834000000000019E-2</v>
      </c>
      <c r="G17" s="32"/>
      <c r="H17" s="33"/>
      <c r="I17" s="32"/>
      <c r="J17" s="33"/>
      <c r="K17" s="32"/>
      <c r="L17" s="33"/>
      <c r="M17" s="32"/>
      <c r="N17" s="33"/>
      <c r="O17" s="32"/>
      <c r="Q17" s="13"/>
      <c r="R17" s="12"/>
      <c r="T17" s="1">
        <f t="shared" si="4"/>
        <v>2.0834000000000019E-2</v>
      </c>
      <c r="U17" s="1"/>
      <c r="V17" s="1"/>
      <c r="X17" s="54">
        <v>410</v>
      </c>
      <c r="Y17" s="48"/>
      <c r="Z17" s="55" t="s">
        <v>72</v>
      </c>
    </row>
    <row r="18" spans="2:26" ht="30" customHeight="1" thickBot="1" x14ac:dyDescent="0.35">
      <c r="B18" s="5">
        <f t="shared" si="2"/>
        <v>0.56250133333333341</v>
      </c>
      <c r="C18" s="6" t="s">
        <v>3</v>
      </c>
      <c r="D18" s="7">
        <f t="shared" si="3"/>
        <v>0.58333533333333343</v>
      </c>
      <c r="E18" s="58">
        <f t="shared" si="0"/>
        <v>2.0834000000000019E-2</v>
      </c>
      <c r="G18" s="32"/>
      <c r="H18" s="33"/>
      <c r="I18" s="32"/>
      <c r="J18" s="33"/>
      <c r="K18" s="32"/>
      <c r="L18" s="33"/>
      <c r="M18" s="32"/>
      <c r="N18" s="33"/>
      <c r="O18" s="32"/>
      <c r="Q18" s="13"/>
      <c r="R18" s="12"/>
      <c r="T18" s="1">
        <f t="shared" si="4"/>
        <v>2.0834000000000019E-2</v>
      </c>
      <c r="U18" s="1"/>
      <c r="V18" s="1"/>
      <c r="X18" s="54">
        <v>411</v>
      </c>
      <c r="Y18" s="48"/>
      <c r="Z18" s="55" t="s">
        <v>73</v>
      </c>
    </row>
    <row r="19" spans="2:26" ht="30" customHeight="1" thickBot="1" x14ac:dyDescent="0.35">
      <c r="B19" s="5">
        <f t="shared" si="2"/>
        <v>0.58333533333333343</v>
      </c>
      <c r="C19" s="6" t="s">
        <v>3</v>
      </c>
      <c r="D19" s="7">
        <f t="shared" si="3"/>
        <v>0.60416933333333345</v>
      </c>
      <c r="E19" s="58">
        <f t="shared" si="0"/>
        <v>2.0834000000000019E-2</v>
      </c>
      <c r="G19" s="32"/>
      <c r="H19" s="33"/>
      <c r="I19" s="32"/>
      <c r="J19" s="33"/>
      <c r="K19" s="32"/>
      <c r="L19" s="33"/>
      <c r="M19" s="32"/>
      <c r="N19" s="33"/>
      <c r="O19" s="32"/>
      <c r="Q19" s="13"/>
      <c r="R19" s="12"/>
      <c r="T19" s="1">
        <f t="shared" si="4"/>
        <v>2.0834000000000019E-2</v>
      </c>
      <c r="U19" s="1"/>
      <c r="V19" s="1"/>
      <c r="X19" s="54">
        <v>412</v>
      </c>
      <c r="Y19" s="48"/>
      <c r="Z19" s="55" t="s">
        <v>74</v>
      </c>
    </row>
    <row r="20" spans="2:26" ht="30" customHeight="1" thickBot="1" x14ac:dyDescent="0.35">
      <c r="B20" s="5">
        <f t="shared" si="2"/>
        <v>0.60416933333333345</v>
      </c>
      <c r="C20" s="6" t="s">
        <v>3</v>
      </c>
      <c r="D20" s="7">
        <f t="shared" si="3"/>
        <v>0.62500333333333347</v>
      </c>
      <c r="E20" s="58">
        <f t="shared" si="0"/>
        <v>2.0834000000000019E-2</v>
      </c>
      <c r="G20" s="32"/>
      <c r="H20" s="33"/>
      <c r="I20" s="32"/>
      <c r="J20" s="33"/>
      <c r="K20" s="32"/>
      <c r="L20" s="33"/>
      <c r="M20" s="32"/>
      <c r="N20" s="33"/>
      <c r="O20" s="32"/>
      <c r="Q20" s="13"/>
      <c r="R20" s="12"/>
      <c r="T20" s="1">
        <f t="shared" si="4"/>
        <v>2.0834000000000019E-2</v>
      </c>
      <c r="U20" s="1"/>
      <c r="V20" s="1"/>
      <c r="X20" s="54">
        <v>414</v>
      </c>
      <c r="Y20" s="48"/>
      <c r="Z20" s="55" t="s">
        <v>75</v>
      </c>
    </row>
    <row r="21" spans="2:26" ht="30" customHeight="1" thickBot="1" x14ac:dyDescent="0.35">
      <c r="B21" s="5">
        <f t="shared" si="2"/>
        <v>0.62500333333333347</v>
      </c>
      <c r="C21" s="6" t="s">
        <v>3</v>
      </c>
      <c r="D21" s="7">
        <f t="shared" si="3"/>
        <v>0.64583733333333349</v>
      </c>
      <c r="E21" s="58">
        <f t="shared" si="0"/>
        <v>2.0834000000000019E-2</v>
      </c>
      <c r="G21" s="32"/>
      <c r="H21" s="33"/>
      <c r="I21" s="32"/>
      <c r="J21" s="33"/>
      <c r="K21" s="32"/>
      <c r="L21" s="33"/>
      <c r="M21" s="32"/>
      <c r="N21" s="33"/>
      <c r="O21" s="32"/>
      <c r="Q21" s="13"/>
      <c r="R21" s="12"/>
      <c r="T21" s="1">
        <f t="shared" si="4"/>
        <v>2.0834000000000019E-2</v>
      </c>
      <c r="U21" s="1"/>
      <c r="V21" s="1"/>
      <c r="X21" s="54">
        <v>416</v>
      </c>
      <c r="Y21" s="48"/>
      <c r="Z21" s="55" t="s">
        <v>76</v>
      </c>
    </row>
    <row r="22" spans="2:26" ht="30" customHeight="1" thickBot="1" x14ac:dyDescent="0.35">
      <c r="B22" s="5">
        <f t="shared" si="2"/>
        <v>0.64583733333333349</v>
      </c>
      <c r="C22" s="6" t="s">
        <v>3</v>
      </c>
      <c r="D22" s="7">
        <f t="shared" si="3"/>
        <v>0.6666713333333335</v>
      </c>
      <c r="E22" s="58">
        <f t="shared" si="0"/>
        <v>2.0834000000000019E-2</v>
      </c>
      <c r="G22" s="32"/>
      <c r="H22" s="33"/>
      <c r="I22" s="32"/>
      <c r="J22" s="33"/>
      <c r="K22" s="32"/>
      <c r="L22" s="33"/>
      <c r="M22" s="32"/>
      <c r="N22" s="33"/>
      <c r="O22" s="32"/>
      <c r="Q22" s="13"/>
      <c r="R22" s="12"/>
      <c r="T22" s="1">
        <f t="shared" si="4"/>
        <v>2.0834000000000019E-2</v>
      </c>
      <c r="U22" s="1"/>
      <c r="V22" s="1"/>
      <c r="X22" s="54">
        <v>420</v>
      </c>
      <c r="Y22" s="48"/>
      <c r="Z22" s="55" t="s">
        <v>77</v>
      </c>
    </row>
    <row r="23" spans="2:26" ht="30" customHeight="1" thickBot="1" x14ac:dyDescent="0.35">
      <c r="B23" s="21">
        <v>0.61805555555555558</v>
      </c>
      <c r="C23" s="22" t="s">
        <v>3</v>
      </c>
      <c r="D23" s="23">
        <v>0.66666666666666663</v>
      </c>
      <c r="E23" s="59">
        <f t="shared" si="0"/>
        <v>4.8611111111111049E-2</v>
      </c>
      <c r="F23" s="20"/>
      <c r="G23" s="25" t="s">
        <v>32</v>
      </c>
      <c r="H23" s="20"/>
      <c r="I23" s="25"/>
      <c r="J23" s="20"/>
      <c r="K23" s="25"/>
      <c r="L23" s="20"/>
      <c r="M23" s="25"/>
      <c r="N23" s="20"/>
      <c r="O23" s="25"/>
      <c r="P23" s="20"/>
      <c r="Q23" s="26"/>
      <c r="R23" s="27"/>
      <c r="S23" s="20"/>
      <c r="T23" s="28"/>
      <c r="U23" s="28"/>
      <c r="V23" s="28">
        <f>+E23</f>
        <v>4.8611111111111049E-2</v>
      </c>
      <c r="X23" s="44">
        <v>422</v>
      </c>
      <c r="Y23" s="45"/>
      <c r="Z23" s="56" t="s">
        <v>78</v>
      </c>
    </row>
    <row r="24" spans="2:26" ht="15.75" thickBot="1" x14ac:dyDescent="0.3"/>
    <row r="25" spans="2:26" ht="39.6" customHeight="1" x14ac:dyDescent="0.3">
      <c r="B25" s="68" t="s">
        <v>54</v>
      </c>
      <c r="C25" s="69"/>
      <c r="D25" s="69"/>
      <c r="E25" s="69"/>
      <c r="F25" s="69"/>
      <c r="G25" s="69"/>
      <c r="H25" s="69"/>
      <c r="I25" s="70"/>
      <c r="J25" s="47"/>
      <c r="K25" s="68" t="s">
        <v>55</v>
      </c>
      <c r="L25" s="69"/>
      <c r="M25" s="69"/>
      <c r="N25" s="69"/>
      <c r="O25" s="69"/>
      <c r="P25" s="69"/>
      <c r="Q25" s="69"/>
      <c r="R25" s="71"/>
      <c r="T25" s="1">
        <f>SUM(T6:T23)</f>
        <v>0.31944844444444459</v>
      </c>
      <c r="U25" s="1">
        <f t="shared" ref="U25:V25" si="5">SUM(U6:U23)</f>
        <v>2.0834000000000019E-2</v>
      </c>
      <c r="V25" s="1">
        <f t="shared" si="5"/>
        <v>4.8611111111111049E-2</v>
      </c>
    </row>
    <row r="26" spans="2:26" ht="28.5" customHeight="1" thickBot="1" x14ac:dyDescent="0.35">
      <c r="B26" s="38"/>
      <c r="C26" s="14"/>
      <c r="D26" s="14"/>
      <c r="E26" s="14"/>
      <c r="F26" s="14"/>
      <c r="G26" s="43"/>
      <c r="H26" s="14"/>
      <c r="I26" s="49"/>
      <c r="K26" s="38"/>
      <c r="L26" s="14"/>
      <c r="M26" s="14"/>
      <c r="O26" s="14"/>
      <c r="P26" s="14"/>
      <c r="Q26" s="14"/>
      <c r="R26" s="46"/>
      <c r="T26" t="s">
        <v>31</v>
      </c>
      <c r="V26" s="1">
        <f>SUM(T25:V25)</f>
        <v>0.38889355555555566</v>
      </c>
    </row>
    <row r="27" spans="2:26" ht="27.4" customHeight="1" thickBot="1" x14ac:dyDescent="0.35">
      <c r="B27" s="44" t="s">
        <v>56</v>
      </c>
      <c r="C27" s="45"/>
      <c r="D27" s="45"/>
      <c r="E27" s="45"/>
      <c r="F27" s="45"/>
      <c r="G27" s="45"/>
      <c r="H27" s="45"/>
      <c r="I27" s="50"/>
      <c r="J27" s="48"/>
      <c r="K27" s="44" t="s">
        <v>57</v>
      </c>
      <c r="L27" s="14"/>
      <c r="M27" s="14"/>
      <c r="N27" s="14"/>
      <c r="O27" s="45" t="s">
        <v>58</v>
      </c>
      <c r="P27" s="14"/>
      <c r="Q27" s="14"/>
      <c r="R27" s="46"/>
    </row>
    <row r="31" spans="2:26" ht="21" x14ac:dyDescent="0.35">
      <c r="B31" s="36" t="s">
        <v>37</v>
      </c>
    </row>
    <row r="32" spans="2:26" ht="21" x14ac:dyDescent="0.35">
      <c r="B32" s="36" t="s">
        <v>53</v>
      </c>
    </row>
    <row r="33" spans="2:18" ht="21" x14ac:dyDescent="0.35">
      <c r="B33" s="36" t="s">
        <v>80</v>
      </c>
    </row>
    <row r="35" spans="2:18" ht="15.75" thickBot="1" x14ac:dyDescent="0.3">
      <c r="K35" s="40" t="s">
        <v>33</v>
      </c>
      <c r="O35" s="40" t="s">
        <v>79</v>
      </c>
    </row>
    <row r="36" spans="2:18" ht="15.75" thickBot="1" x14ac:dyDescent="0.3">
      <c r="B36" s="15" t="s">
        <v>21</v>
      </c>
      <c r="C36" s="14"/>
      <c r="D36" s="14"/>
      <c r="E36" s="14"/>
      <c r="F36" s="14"/>
      <c r="G36" s="14"/>
      <c r="K36" s="11" t="s">
        <v>16</v>
      </c>
      <c r="L36" s="37"/>
      <c r="M36" s="4">
        <f>SUMIF(Q6:Q22,"Reg",E6:E22)</f>
        <v>9.0280444444444496E-2</v>
      </c>
      <c r="O36" t="s">
        <v>18</v>
      </c>
      <c r="Q36" t="s">
        <v>45</v>
      </c>
      <c r="R36" s="1">
        <f>SUM(V7:V22)</f>
        <v>0</v>
      </c>
    </row>
    <row r="37" spans="2:18" x14ac:dyDescent="0.25">
      <c r="B37" t="s">
        <v>22</v>
      </c>
      <c r="K37" s="9" t="s">
        <v>17</v>
      </c>
      <c r="M37" s="8">
        <f>SUMIF(Q6:Q22,"Supv",E6:E22)</f>
        <v>0</v>
      </c>
      <c r="O37" t="s">
        <v>19</v>
      </c>
      <c r="Q37" t="s">
        <v>10</v>
      </c>
      <c r="R37" s="1">
        <f>SUM(U7:U22)</f>
        <v>2.0834000000000019E-2</v>
      </c>
    </row>
    <row r="38" spans="2:18" ht="15.75" thickBot="1" x14ac:dyDescent="0.3">
      <c r="B38" t="s">
        <v>23</v>
      </c>
      <c r="K38" s="38" t="s">
        <v>40</v>
      </c>
      <c r="L38" s="14"/>
      <c r="M38" s="10">
        <f>+E23+E6</f>
        <v>4.8611111111111049E-2</v>
      </c>
      <c r="O38" t="s">
        <v>41</v>
      </c>
      <c r="Q38" t="s">
        <v>30</v>
      </c>
      <c r="R38" s="1">
        <f>+V23+V6</f>
        <v>4.8611111111111049E-2</v>
      </c>
    </row>
    <row r="39" spans="2:18" x14ac:dyDescent="0.25">
      <c r="B39" t="s">
        <v>38</v>
      </c>
    </row>
    <row r="40" spans="2:18" x14ac:dyDescent="0.25">
      <c r="B40" t="s">
        <v>20</v>
      </c>
      <c r="Q40" t="s">
        <v>31</v>
      </c>
      <c r="R40" s="1">
        <f>SUM(R36:R39)</f>
        <v>6.9445111111111069E-2</v>
      </c>
    </row>
    <row r="41" spans="2:18" ht="15.75" thickBot="1" x14ac:dyDescent="0.3">
      <c r="B41" s="14" t="s">
        <v>25</v>
      </c>
      <c r="C41" s="14"/>
      <c r="D41" s="14"/>
      <c r="E41" s="14"/>
      <c r="F41" s="14"/>
      <c r="G41" s="14"/>
    </row>
    <row r="45" spans="2:18" ht="26.25" x14ac:dyDescent="0.4">
      <c r="B45" s="39" t="s">
        <v>34</v>
      </c>
    </row>
    <row r="46" spans="2:18" x14ac:dyDescent="0.25">
      <c r="B46" s="40" t="s">
        <v>26</v>
      </c>
    </row>
    <row r="47" spans="2:18" x14ac:dyDescent="0.25">
      <c r="B47" s="40" t="s">
        <v>46</v>
      </c>
    </row>
    <row r="48" spans="2:18" x14ac:dyDescent="0.25">
      <c r="B48" s="40" t="s">
        <v>47</v>
      </c>
    </row>
    <row r="49" spans="2:2" x14ac:dyDescent="0.25">
      <c r="B49" s="40" t="s">
        <v>48</v>
      </c>
    </row>
    <row r="50" spans="2:2" x14ac:dyDescent="0.25">
      <c r="B50" s="40" t="s">
        <v>49</v>
      </c>
    </row>
    <row r="51" spans="2:2" ht="15.75" x14ac:dyDescent="0.25">
      <c r="B51" s="41" t="s">
        <v>51</v>
      </c>
    </row>
    <row r="52" spans="2:2" ht="15.75" x14ac:dyDescent="0.25">
      <c r="B52" s="42" t="s">
        <v>52</v>
      </c>
    </row>
  </sheetData>
  <mergeCells count="6">
    <mergeCell ref="T3:V3"/>
    <mergeCell ref="B2:G2"/>
    <mergeCell ref="G6:O6"/>
    <mergeCell ref="G3:O3"/>
    <mergeCell ref="B25:I25"/>
    <mergeCell ref="K25:R25"/>
  </mergeCells>
  <printOptions horizontalCentered="1"/>
  <pageMargins left="0.45" right="0.45" top="0.5" bottom="0.5" header="0.3" footer="0.3"/>
  <pageSetup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Fall Report</vt:lpstr>
      <vt:lpstr>Spring Report</vt:lpstr>
      <vt:lpstr>Beg of Yr</vt:lpstr>
      <vt:lpstr>Sample</vt:lpstr>
      <vt:lpstr>'Beg of Yr'!Print_Area</vt:lpstr>
      <vt:lpstr>'Fall Report'!Print_Area</vt:lpstr>
      <vt:lpstr>Sample!Print_Area</vt:lpstr>
      <vt:lpstr>'Spring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Jacobson</dc:creator>
  <cp:lastModifiedBy>Brian Jacobson</cp:lastModifiedBy>
  <cp:lastPrinted>2024-04-05T14:38:26Z</cp:lastPrinted>
  <dcterms:created xsi:type="dcterms:W3CDTF">2024-02-07T17:13:00Z</dcterms:created>
  <dcterms:modified xsi:type="dcterms:W3CDTF">2024-04-05T15:26:20Z</dcterms:modified>
</cp:coreProperties>
</file>